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2" windowWidth="16608" windowHeight="5136" tabRatio="848" firstSheet="4" activeTab="12"/>
  </bookViews>
  <sheets>
    <sheet name="График №7 (2)" sheetId="1" state="hidden" r:id="rId1"/>
    <sheet name="График №4 (2)" sheetId="2" state="hidden" r:id="rId2"/>
    <sheet name="График № 1" sheetId="3" r:id="rId3"/>
    <sheet name="График № 2" sheetId="4" r:id="rId4"/>
    <sheet name="График№3" sheetId="5" r:id="rId5"/>
    <sheet name="График №4" sheetId="6" r:id="rId6"/>
    <sheet name="График№5" sheetId="7" r:id="rId7"/>
    <sheet name="График № 6" sheetId="8" r:id="rId8"/>
    <sheet name="График №7" sheetId="9" r:id="rId9"/>
    <sheet name="График № 8" sheetId="10" r:id="rId10"/>
    <sheet name="График № 8а" sheetId="11" r:id="rId11"/>
    <sheet name="График № 9" sheetId="12" r:id="rId12"/>
    <sheet name="График №10" sheetId="13" r:id="rId13"/>
  </sheets>
  <definedNames>
    <definedName name="_xlnm.Print_Area" localSheetId="2">'График № 1'!$A$1:$N$100</definedName>
    <definedName name="_xlnm.Print_Area" localSheetId="3">'График № 2'!$A$1:$O$143</definedName>
    <definedName name="_xlnm.Print_Area" localSheetId="7">'График № 6'!$A$1:$N$130</definedName>
    <definedName name="_xlnm.Print_Area" localSheetId="9">'График № 8'!$A$1:$AE$95</definedName>
    <definedName name="_xlnm.Print_Area" localSheetId="10">'График № 8а'!$A$1:$O$108</definedName>
    <definedName name="_xlnm.Print_Area" localSheetId="11">'График № 9'!$A$1:$N$231</definedName>
    <definedName name="_xlnm.Print_Area" localSheetId="5">'График №4'!$A$1:$N$69</definedName>
    <definedName name="_xlnm.Print_Area" localSheetId="1">'График №4 (2)'!$A$1:$O$98</definedName>
    <definedName name="_xlnm.Print_Area" localSheetId="4">'График№3'!$A$1:$O$195</definedName>
  </definedNames>
  <calcPr fullCalcOnLoad="1"/>
</workbook>
</file>

<file path=xl/sharedStrings.xml><?xml version="1.0" encoding="utf-8"?>
<sst xmlns="http://schemas.openxmlformats.org/spreadsheetml/2006/main" count="4887" uniqueCount="1578">
  <si>
    <t>Молодежная,92</t>
  </si>
  <si>
    <t>Блохина,25</t>
  </si>
  <si>
    <t>Блохина,3</t>
  </si>
  <si>
    <t>Дзержинского,9,11</t>
  </si>
  <si>
    <t>Молодёжная,12</t>
  </si>
  <si>
    <t>Молодёжная,16</t>
  </si>
  <si>
    <t>Рамонок</t>
  </si>
  <si>
    <t>Молодёжная,14</t>
  </si>
  <si>
    <t>Молодёжная,1а</t>
  </si>
  <si>
    <t>Молодёжная,5</t>
  </si>
  <si>
    <t>Парковая,2б</t>
  </si>
  <si>
    <t>Наименов.   объекта</t>
  </si>
  <si>
    <t>Молодежная,82-84</t>
  </si>
  <si>
    <t>диспетчер</t>
  </si>
  <si>
    <t>Молодёжная,30,32,34</t>
  </si>
  <si>
    <t>Молодёжная,30</t>
  </si>
  <si>
    <t>Молоедёжная,35</t>
  </si>
  <si>
    <t>Молодёжная,37</t>
  </si>
  <si>
    <t>ГК Коленвал</t>
  </si>
  <si>
    <t>Трамвайное кольцо</t>
  </si>
  <si>
    <t>4 р в мес</t>
  </si>
  <si>
    <t>А.В.Закревский</t>
  </si>
  <si>
    <t>В.Е.Пасиков</t>
  </si>
  <si>
    <t>Парковая</t>
  </si>
  <si>
    <t>Я.Коласа,46</t>
  </si>
  <si>
    <t>Я.Коласа,10</t>
  </si>
  <si>
    <t>Молодежная,231</t>
  </si>
  <si>
    <t>Молодежная,233</t>
  </si>
  <si>
    <t>Молодежная,235</t>
  </si>
  <si>
    <t>Молодежная,213</t>
  </si>
  <si>
    <t>148/1</t>
  </si>
  <si>
    <t>Приорбанк</t>
  </si>
  <si>
    <t>Василевцы,18</t>
  </si>
  <si>
    <t>Василевцы,20</t>
  </si>
  <si>
    <t>Молодежная,245</t>
  </si>
  <si>
    <t>коттеджи</t>
  </si>
  <si>
    <t>Молодежная,160</t>
  </si>
  <si>
    <t>Молодежная,164</t>
  </si>
  <si>
    <t>Я.Коласа,92</t>
  </si>
  <si>
    <t>Я.Коласа,92 а</t>
  </si>
  <si>
    <t>Я.Коласа,94</t>
  </si>
  <si>
    <t>Генова 2</t>
  </si>
  <si>
    <t>Генова 4</t>
  </si>
  <si>
    <t>Генова 6</t>
  </si>
  <si>
    <t>Генова 8</t>
  </si>
  <si>
    <t>Генова,14</t>
  </si>
  <si>
    <t>Я.Коласа,96</t>
  </si>
  <si>
    <t>Я.Коласа, 82</t>
  </si>
  <si>
    <t>Я.Коласа, 82А</t>
  </si>
  <si>
    <t>Я.Коласа,84</t>
  </si>
  <si>
    <t>Я.Коласа,84 А</t>
  </si>
  <si>
    <t>Нефтяников 1Б</t>
  </si>
  <si>
    <t>Нефтяников 3</t>
  </si>
  <si>
    <t>Нефтяников 13</t>
  </si>
  <si>
    <t>Нефтяников 15</t>
  </si>
  <si>
    <t>Денисова,2а</t>
  </si>
  <si>
    <t>Белпромизоляция</t>
  </si>
  <si>
    <t>Денисова,4</t>
  </si>
  <si>
    <t>Денисова,8</t>
  </si>
  <si>
    <t>Денисова,16</t>
  </si>
  <si>
    <t>Василевцы,8</t>
  </si>
  <si>
    <t>Василевцы,8 а</t>
  </si>
  <si>
    <t>Василевцы,7</t>
  </si>
  <si>
    <t>Специалист  по ТКО</t>
  </si>
  <si>
    <t>ГРАФИК № 9</t>
  </si>
  <si>
    <t>произ.база</t>
  </si>
  <si>
    <t>ул.Набережная</t>
  </si>
  <si>
    <t>Финский поселок</t>
  </si>
  <si>
    <t>пер.Строителей</t>
  </si>
  <si>
    <t>Церковь Христиан</t>
  </si>
  <si>
    <t>пер.Строителей,7</t>
  </si>
  <si>
    <t>1 р в 3 мес</t>
  </si>
  <si>
    <t>ЧПТУП Белы парасон</t>
  </si>
  <si>
    <t>Блохина,16</t>
  </si>
  <si>
    <t>109</t>
  </si>
  <si>
    <t>кладбище</t>
  </si>
  <si>
    <t>Шнитки</t>
  </si>
  <si>
    <t>Северное</t>
  </si>
  <si>
    <t>Глинище</t>
  </si>
  <si>
    <t>Виторжье</t>
  </si>
  <si>
    <t>СТ Двина</t>
  </si>
  <si>
    <t>д.Охотница</t>
  </si>
  <si>
    <t>ФК "Нафтан"</t>
  </si>
  <si>
    <t>футбольный клуб</t>
  </si>
  <si>
    <t>кап.строение</t>
  </si>
  <si>
    <t>ул.Мирная, 4а</t>
  </si>
  <si>
    <t>Парковая,2а</t>
  </si>
  <si>
    <t>ИП Сотишвили</t>
  </si>
  <si>
    <t>Слободская</t>
  </si>
  <si>
    <t>ПСК-1</t>
  </si>
  <si>
    <t>мастерская</t>
  </si>
  <si>
    <t>Молодежная,136</t>
  </si>
  <si>
    <t>Дружбы,10</t>
  </si>
  <si>
    <t>Молодежная,133</t>
  </si>
  <si>
    <t>Молодежная,131</t>
  </si>
  <si>
    <t>Я.Коласа,74</t>
  </si>
  <si>
    <t>Молодежная,195</t>
  </si>
  <si>
    <t>Я.Коласа,60</t>
  </si>
  <si>
    <t>д/с № 31</t>
  </si>
  <si>
    <t>Молодежная,163</t>
  </si>
  <si>
    <t>Молодежная,173</t>
  </si>
  <si>
    <t>Я.Коласа,56</t>
  </si>
  <si>
    <t>Я.Коласа,54</t>
  </si>
  <si>
    <t>Первостроителей, 1</t>
  </si>
  <si>
    <t>Молодежная,153</t>
  </si>
  <si>
    <t>ООО "СМ"</t>
  </si>
  <si>
    <t>адм-произ.здание</t>
  </si>
  <si>
    <t>Рижский,8</t>
  </si>
  <si>
    <t>Флаер Полоцк</t>
  </si>
  <si>
    <t>база</t>
  </si>
  <si>
    <t>Рижский,12а</t>
  </si>
  <si>
    <t>м-н "Домовой</t>
  </si>
  <si>
    <t>Рижский,2</t>
  </si>
  <si>
    <t>ТехСнабСервис</t>
  </si>
  <si>
    <t>Рижский,12</t>
  </si>
  <si>
    <t>Еронько,13</t>
  </si>
  <si>
    <t>Еронько,2</t>
  </si>
  <si>
    <t>Еронько,3</t>
  </si>
  <si>
    <t>Еронько,10</t>
  </si>
  <si>
    <t>Еронько,11</t>
  </si>
  <si>
    <t>Денисова,2</t>
  </si>
  <si>
    <t>р-н авт.Подкастел.</t>
  </si>
  <si>
    <t>Молодежная,99</t>
  </si>
  <si>
    <t>ИП Сухобрус</t>
  </si>
  <si>
    <t>пар.Алиса</t>
  </si>
  <si>
    <t>Молодежная,135а</t>
  </si>
  <si>
    <t>Молодежная,129а</t>
  </si>
  <si>
    <t>ИМНС</t>
  </si>
  <si>
    <t>НЦГиЭ</t>
  </si>
  <si>
    <t>дом книги</t>
  </si>
  <si>
    <t>Молодежная,165</t>
  </si>
  <si>
    <t>Молодежная,167</t>
  </si>
  <si>
    <t>Армейская,2,37,33</t>
  </si>
  <si>
    <t>ИП Попова</t>
  </si>
  <si>
    <t>прод.маг.</t>
  </si>
  <si>
    <t>р-н дома Армейская 33</t>
  </si>
  <si>
    <t>Армейская,30</t>
  </si>
  <si>
    <t>1765</t>
  </si>
  <si>
    <t>Антонина Лайн</t>
  </si>
  <si>
    <t>Армейская,51</t>
  </si>
  <si>
    <t>Армейская,96</t>
  </si>
  <si>
    <t>адм.быт.здание</t>
  </si>
  <si>
    <t>УОР</t>
  </si>
  <si>
    <t>2491</t>
  </si>
  <si>
    <t>СнэксКо</t>
  </si>
  <si>
    <t>Армейская,1</t>
  </si>
  <si>
    <t>Армейская,10,12,22</t>
  </si>
  <si>
    <t>24</t>
  </si>
  <si>
    <t>школа-гимназия №15</t>
  </si>
  <si>
    <t>Базарная,7а</t>
  </si>
  <si>
    <t>Армейская,20</t>
  </si>
  <si>
    <t>детский сад №1</t>
  </si>
  <si>
    <t>Армейская,22</t>
  </si>
  <si>
    <t>Армейская,26,27</t>
  </si>
  <si>
    <t>котельная 1</t>
  </si>
  <si>
    <t>Армейская, 89</t>
  </si>
  <si>
    <t>ГК Полёт</t>
  </si>
  <si>
    <t>произ.участок</t>
  </si>
  <si>
    <t>Армейская,42</t>
  </si>
  <si>
    <t>1159</t>
  </si>
  <si>
    <t>Макс Дивани</t>
  </si>
  <si>
    <t>пр.база</t>
  </si>
  <si>
    <t>Армейская,54</t>
  </si>
  <si>
    <t>1775</t>
  </si>
  <si>
    <t>ООО Кристелла</t>
  </si>
  <si>
    <t>Армейская,61</t>
  </si>
  <si>
    <t>354</t>
  </si>
  <si>
    <t>Интэп</t>
  </si>
  <si>
    <t>адм.быт.сдание</t>
  </si>
  <si>
    <t>Армейская,62</t>
  </si>
  <si>
    <t>детский сад №37</t>
  </si>
  <si>
    <t>Армейская,67</t>
  </si>
  <si>
    <t>355</t>
  </si>
  <si>
    <t>ПКК КМД</t>
  </si>
  <si>
    <t>Армейская 70</t>
  </si>
  <si>
    <t>1392</t>
  </si>
  <si>
    <t>ООО Кварта Мебель</t>
  </si>
  <si>
    <t>Армейская 81а, зд. 4/185</t>
  </si>
  <si>
    <t>Электропоставка</t>
  </si>
  <si>
    <t>Озёрная,132</t>
  </si>
  <si>
    <t>50/5</t>
  </si>
  <si>
    <t>по заявке</t>
  </si>
  <si>
    <t>в/ч №44943</t>
  </si>
  <si>
    <t>войсковая часть</t>
  </si>
  <si>
    <t>аэродром</t>
  </si>
  <si>
    <t>№ дог-ра</t>
  </si>
  <si>
    <t>Наименование орг-ции</t>
  </si>
  <si>
    <t>Наименование объекта</t>
  </si>
  <si>
    <t>Объем отходов в мес.</t>
  </si>
  <si>
    <t>Объем отх. в мес.</t>
  </si>
  <si>
    <t>_____________________________</t>
  </si>
  <si>
    <t>Наименование       орг-ции</t>
  </si>
  <si>
    <t>________________________</t>
  </si>
  <si>
    <t>_______________________</t>
  </si>
  <si>
    <t>Ясли-сад нач. шк</t>
  </si>
  <si>
    <t>ГРАФИК № 8а</t>
  </si>
  <si>
    <t>Кол-во к-в/ подъездов</t>
  </si>
  <si>
    <t>Молодежная,7/2</t>
  </si>
  <si>
    <t>Молодежная, 201</t>
  </si>
  <si>
    <t>Молодежная,207/1/2/3/4</t>
  </si>
  <si>
    <t>Я.Коласа,64</t>
  </si>
  <si>
    <t>Я.Коласа,66</t>
  </si>
  <si>
    <t>Молодежная,175,177,179</t>
  </si>
  <si>
    <t>Олимпийская,10А</t>
  </si>
  <si>
    <t>Комсомольская,15</t>
  </si>
  <si>
    <t>кузов</t>
  </si>
  <si>
    <t>Доброном</t>
  </si>
  <si>
    <t>Аримейская 2Б-1</t>
  </si>
  <si>
    <t>ул.Озерная,123</t>
  </si>
  <si>
    <t>аптека 158</t>
  </si>
  <si>
    <t>Молодежная,21</t>
  </si>
  <si>
    <t>Молодежная,51</t>
  </si>
  <si>
    <t>Молодежная,55</t>
  </si>
  <si>
    <t>Молодежная,47</t>
  </si>
  <si>
    <t>Молодежная, 53</t>
  </si>
  <si>
    <t xml:space="preserve">Молодежная,49 </t>
  </si>
  <si>
    <t>Молодежная,29</t>
  </si>
  <si>
    <t>Армейская,14,11,16</t>
  </si>
  <si>
    <t>Залюховская,14</t>
  </si>
  <si>
    <t>Залюховская,22</t>
  </si>
  <si>
    <t>Залюховская,27</t>
  </si>
  <si>
    <t>Залюховская,34</t>
  </si>
  <si>
    <t>Залюховская,40</t>
  </si>
  <si>
    <t>Троецкая,43</t>
  </si>
  <si>
    <t>Троецкая,33</t>
  </si>
  <si>
    <t>Троецкая,29</t>
  </si>
  <si>
    <t>Троецкая,25</t>
  </si>
  <si>
    <t>Троецкая,31</t>
  </si>
  <si>
    <t>Дручанская,25</t>
  </si>
  <si>
    <t>Дручанская,41</t>
  </si>
  <si>
    <t>Денисова,14</t>
  </si>
  <si>
    <t>п.Полимировский</t>
  </si>
  <si>
    <t>в т.ч. по дням недели</t>
  </si>
  <si>
    <t>Генова, 10</t>
  </si>
  <si>
    <t>Генова, 12</t>
  </si>
  <si>
    <t>Объем в мес.</t>
  </si>
  <si>
    <t>Молодежная, 86,88,90</t>
  </si>
  <si>
    <t>Дружбы,21</t>
  </si>
  <si>
    <t>Олимпийская,6</t>
  </si>
  <si>
    <t>ИП Шнитко</t>
  </si>
  <si>
    <t>Олимпийская,6а</t>
  </si>
  <si>
    <t>Витебский обл. суд</t>
  </si>
  <si>
    <t>Суд</t>
  </si>
  <si>
    <t>юв.мастерская</t>
  </si>
  <si>
    <t xml:space="preserve">жилой дом </t>
  </si>
  <si>
    <t>ООО "МирСнаб"</t>
  </si>
  <si>
    <t>стр. магазин</t>
  </si>
  <si>
    <t>Рижский, 10</t>
  </si>
  <si>
    <t>Молодежная,110</t>
  </si>
  <si>
    <t>Всего</t>
  </si>
  <si>
    <t>Я.Коласа,86</t>
  </si>
  <si>
    <t>Парковая,2,4,6</t>
  </si>
  <si>
    <t>Ктаторова, 2</t>
  </si>
  <si>
    <t>Молодежная, 73</t>
  </si>
  <si>
    <t>Ю.И. Стасючёнок</t>
  </si>
  <si>
    <t>Директор УП "Биомехзавод</t>
  </si>
  <si>
    <t>Ю.И.Стасючёнок</t>
  </si>
  <si>
    <t>Ю.И Стасючёнок</t>
  </si>
  <si>
    <t>Нефтяников 1</t>
  </si>
  <si>
    <t>Нефтяников 1В</t>
  </si>
  <si>
    <t>ул. Я.Колоса</t>
  </si>
  <si>
    <t>набережная</t>
  </si>
  <si>
    <t>Школьная, 8,10,12, Блохина,7,9,11</t>
  </si>
  <si>
    <t>Молодежная,116,118,124,126</t>
  </si>
  <si>
    <t>Блохина,45, 49          Калинина,20</t>
  </si>
  <si>
    <t>зимний период с 8.00 до 17.00</t>
  </si>
  <si>
    <t>летний период с 7.00 до 16.00</t>
  </si>
  <si>
    <t>Автомобиль: МАЗ 5902А2 АЕ 1074-2</t>
  </si>
  <si>
    <t>Автомобиль МАЗ 4903 АЕ 7923-2</t>
  </si>
  <si>
    <t>Автомобиль МАЗ 533702 АК 1870-2</t>
  </si>
  <si>
    <t>Автомобиль: МАЗ 6303А3 АК 5164-2</t>
  </si>
  <si>
    <t>Автомобиль МАЗ 6303А3 АК 5118-2</t>
  </si>
  <si>
    <t>Наименов.               организации</t>
  </si>
  <si>
    <t>ООО МосРемМаш Групп</t>
  </si>
  <si>
    <t>част. Сектор</t>
  </si>
  <si>
    <t>кол-во    контейнеров</t>
  </si>
  <si>
    <t>ПолимехПро</t>
  </si>
  <si>
    <t>Вит.энерг.спец.ремонт</t>
  </si>
  <si>
    <t>Энергетиков, 1В</t>
  </si>
  <si>
    <t>Молодежная,75, 79</t>
  </si>
  <si>
    <t>Молодежная,94,96,98</t>
  </si>
  <si>
    <t>Молодежная, 38</t>
  </si>
  <si>
    <t>Молодежная, 54</t>
  </si>
  <si>
    <t>Молодежная, 66</t>
  </si>
  <si>
    <t>д.Покательцы</t>
  </si>
  <si>
    <t>1 р в нед (лето)</t>
  </si>
  <si>
    <t>по звонку(зима)</t>
  </si>
  <si>
    <t>ООО "Рестрейд"</t>
  </si>
  <si>
    <t>м-н "Дионис-1"</t>
  </si>
  <si>
    <t>ул. Молодежная, 20</t>
  </si>
  <si>
    <t>ул. Молодежная, 65</t>
  </si>
  <si>
    <t>ул. Молодежная, 139</t>
  </si>
  <si>
    <t>ул. Молодежная, 177а</t>
  </si>
  <si>
    <t>ул. Молодежная, 217</t>
  </si>
  <si>
    <t>м-н "Дионис-5"</t>
  </si>
  <si>
    <t>м-н "Дионис-4"</t>
  </si>
  <si>
    <t>м-н "Дионис-7"</t>
  </si>
  <si>
    <t>ул. Молодежная, 89</t>
  </si>
  <si>
    <t>м-н "Дионис-10"</t>
  </si>
  <si>
    <t>м-н "Дионис-6"</t>
  </si>
  <si>
    <t>м-н "Дионис-3"</t>
  </si>
  <si>
    <t>ул. П.Бровки, 45</t>
  </si>
  <si>
    <t>пр-т И. Зодчего, 16</t>
  </si>
  <si>
    <t>ул. Зыгина,  57</t>
  </si>
  <si>
    <t>ул. Блохина, 6</t>
  </si>
  <si>
    <t>ул. Октябрьская, 25</t>
  </si>
  <si>
    <t>ул. Октябрьская, 42</t>
  </si>
  <si>
    <t>м-н "Дионис-2"</t>
  </si>
  <si>
    <t>м-н "Дионис-12"</t>
  </si>
  <si>
    <t>м-н "Дионис-8"</t>
  </si>
  <si>
    <t>м-н "Дионис-11"</t>
  </si>
  <si>
    <t>кондитерский. цех</t>
  </si>
  <si>
    <t>ул. Мотросова, 38б</t>
  </si>
  <si>
    <t>х</t>
  </si>
  <si>
    <t>6 раз в неделю</t>
  </si>
  <si>
    <t>2298/1</t>
  </si>
  <si>
    <t>ЗападХимТорг</t>
  </si>
  <si>
    <t>автомойка</t>
  </si>
  <si>
    <t>ИП Деревянко</t>
  </si>
  <si>
    <t>сто</t>
  </si>
  <si>
    <t>Рижкий, 14а</t>
  </si>
  <si>
    <t>(заглубленные, наземные контейнера)</t>
  </si>
  <si>
    <t>Центр БелКом</t>
  </si>
  <si>
    <t>Рижский, 5</t>
  </si>
  <si>
    <t>ГПК "Светофор"</t>
  </si>
  <si>
    <t>Рижский,11</t>
  </si>
  <si>
    <t>ООО ПроектКонцепт</t>
  </si>
  <si>
    <t>Армейская,49</t>
  </si>
  <si>
    <t>Армейская,70</t>
  </si>
  <si>
    <t>Армейская,73</t>
  </si>
  <si>
    <t>ЭкоДревМебель</t>
  </si>
  <si>
    <t>ООО Голдэнлайф</t>
  </si>
  <si>
    <t>ул.Мирная, 6а</t>
  </si>
  <si>
    <t>Искамед</t>
  </si>
  <si>
    <t>Армейская,15</t>
  </si>
  <si>
    <t>Армейская,5,6.7,8,9</t>
  </si>
  <si>
    <t>М.В.Бычковская</t>
  </si>
  <si>
    <t>ООО Бридж Трейд</t>
  </si>
  <si>
    <t>ЧУП БелТэмп</t>
  </si>
  <si>
    <t>Новый идеал</t>
  </si>
  <si>
    <t>ИП Гуисов Д.О.</t>
  </si>
  <si>
    <t>ЧУП Эмин-стиль</t>
  </si>
  <si>
    <t>УниГорСервис</t>
  </si>
  <si>
    <t>Молодежная,102А</t>
  </si>
  <si>
    <t>Молодежная,173-251</t>
  </si>
  <si>
    <t>ИП Забурдаева</t>
  </si>
  <si>
    <t>Пожтехносервис</t>
  </si>
  <si>
    <t>Наименование         орг-ции</t>
  </si>
  <si>
    <t>_____________________</t>
  </si>
  <si>
    <t>кол-во конт-ров</t>
  </si>
  <si>
    <t>ГК Олимпийский</t>
  </si>
  <si>
    <t>Армейская,23</t>
  </si>
  <si>
    <t xml:space="preserve">Машина МАЗ 5337 гос.№ АЕ 5820-2 </t>
  </si>
  <si>
    <t>Молодежная,173-250</t>
  </si>
  <si>
    <t>Смок Травел</t>
  </si>
  <si>
    <t>Денисова,12</t>
  </si>
  <si>
    <t>ООО БелСервиссКолор</t>
  </si>
  <si>
    <t>ООО СоюзНовТорг</t>
  </si>
  <si>
    <t>ООО ТартугаТорг</t>
  </si>
  <si>
    <t>Молодежная,207/2</t>
  </si>
  <si>
    <t>Армейская,57</t>
  </si>
  <si>
    <t>ООО Софт-Инторг-плюс</t>
  </si>
  <si>
    <t>_____________С.Н.Велюго</t>
  </si>
  <si>
    <t>1р в мес</t>
  </si>
  <si>
    <t>2р в мес</t>
  </si>
  <si>
    <t>СОГЛАСОВАНО</t>
  </si>
  <si>
    <t>УТВЕРЖДАЮ</t>
  </si>
  <si>
    <t>бытовых вторресурсов"</t>
  </si>
  <si>
    <t>ГРАФИК №1</t>
  </si>
  <si>
    <t>№ п/п</t>
  </si>
  <si>
    <t>Адрес</t>
  </si>
  <si>
    <t>в том числе по дням недели</t>
  </si>
  <si>
    <t>Примечание</t>
  </si>
  <si>
    <t>Пн</t>
  </si>
  <si>
    <t>Вт</t>
  </si>
  <si>
    <t>Ср</t>
  </si>
  <si>
    <t>Чт</t>
  </si>
  <si>
    <t>Пт</t>
  </si>
  <si>
    <t>Сб</t>
  </si>
  <si>
    <t>КУП ЖРЭО</t>
  </si>
  <si>
    <t>жилой дом</t>
  </si>
  <si>
    <t>5 р в нед</t>
  </si>
  <si>
    <t>ИТОГО:</t>
  </si>
  <si>
    <t>аптека</t>
  </si>
  <si>
    <t>ж/ф</t>
  </si>
  <si>
    <t>офис</t>
  </si>
  <si>
    <t>парикмахерская</t>
  </si>
  <si>
    <t>2 р в нед</t>
  </si>
  <si>
    <t>3 р в нед</t>
  </si>
  <si>
    <t>Олимпийская,11</t>
  </si>
  <si>
    <t>ВСЕГО:</t>
  </si>
  <si>
    <t>Время работы:</t>
  </si>
  <si>
    <t>зимний период с 8.00 до 16.00</t>
  </si>
  <si>
    <t>летний период с 7.00 до 15.00</t>
  </si>
  <si>
    <t>обед с 12.00 до 13.00</t>
  </si>
  <si>
    <t>СОГЛАСОВАНО:</t>
  </si>
  <si>
    <t>Начальник УТ, вывоза ТКО и КГ</t>
  </si>
  <si>
    <t>____________________________</t>
  </si>
  <si>
    <t>А.А.Мартыненко</t>
  </si>
  <si>
    <t>Мастер участка вывоза ТКО и КГ</t>
  </si>
  <si>
    <t>Специалист по ТКО</t>
  </si>
  <si>
    <t>М. В. Бычковская</t>
  </si>
  <si>
    <t>Ознакомлен водитель:</t>
  </si>
  <si>
    <t>(подпись)</t>
  </si>
  <si>
    <t>(Ф.И.О.)</t>
  </si>
  <si>
    <t>ГРАФИК № 2</t>
  </si>
  <si>
    <t>кол-во контейнеров</t>
  </si>
  <si>
    <t>Ктаторова,5</t>
  </si>
  <si>
    <t>65/1</t>
  </si>
  <si>
    <t>ТЭЦ</t>
  </si>
  <si>
    <t>общежитие</t>
  </si>
  <si>
    <t>4 р в нед</t>
  </si>
  <si>
    <t>Ктаторова,9</t>
  </si>
  <si>
    <t>Ктаторова,13,17</t>
  </si>
  <si>
    <t>ГОВД</t>
  </si>
  <si>
    <t>1 р в мес</t>
  </si>
  <si>
    <t>Отдел образования</t>
  </si>
  <si>
    <t>1 р в нед</t>
  </si>
  <si>
    <t>Частный сектор</t>
  </si>
  <si>
    <t>котеджи</t>
  </si>
  <si>
    <t>Двинская</t>
  </si>
  <si>
    <t>6 р в нед</t>
  </si>
  <si>
    <t>частный сектор</t>
  </si>
  <si>
    <t>жилые дома</t>
  </si>
  <si>
    <t>учебный корпус</t>
  </si>
  <si>
    <t>Интерсервис</t>
  </si>
  <si>
    <t>магазин</t>
  </si>
  <si>
    <t>Парковая,14</t>
  </si>
  <si>
    <t>Витамин</t>
  </si>
  <si>
    <t>Белгазпромбанк</t>
  </si>
  <si>
    <t>Любава Люкс</t>
  </si>
  <si>
    <t>Автоимпорт</t>
  </si>
  <si>
    <t>Молодёжная,1</t>
  </si>
  <si>
    <t>гаражи</t>
  </si>
  <si>
    <t>по факту</t>
  </si>
  <si>
    <t>2 р в мес</t>
  </si>
  <si>
    <t>Молодежная,145</t>
  </si>
  <si>
    <t>Молодежная,147</t>
  </si>
  <si>
    <t>Дружбы,3</t>
  </si>
  <si>
    <t>ПГУ</t>
  </si>
  <si>
    <t>Держинского, 8</t>
  </si>
  <si>
    <t>Молодежная, 20</t>
  </si>
  <si>
    <t>мешки</t>
  </si>
  <si>
    <t>Калинина,10</t>
  </si>
  <si>
    <t>Калинина,16</t>
  </si>
  <si>
    <t>Калинина,18</t>
  </si>
  <si>
    <t>Калинина,5а</t>
  </si>
  <si>
    <t>Молодежная,95</t>
  </si>
  <si>
    <t>Кристина стиль</t>
  </si>
  <si>
    <t>пар.Галина</t>
  </si>
  <si>
    <t>Молодежная,124/1</t>
  </si>
  <si>
    <t>50/1</t>
  </si>
  <si>
    <t>Отдел идеологии</t>
  </si>
  <si>
    <t>Беларусбанк</t>
  </si>
  <si>
    <t>Велком</t>
  </si>
  <si>
    <t>БЕЛИНЭКОМП</t>
  </si>
  <si>
    <t>Белтелеком</t>
  </si>
  <si>
    <t>ООО Моновар</t>
  </si>
  <si>
    <t>Я.Купалы,24-1</t>
  </si>
  <si>
    <t>Новополоцклифт</t>
  </si>
  <si>
    <t>Типография</t>
  </si>
  <si>
    <t>Блохина 28</t>
  </si>
  <si>
    <t>Витавтоматика</t>
  </si>
  <si>
    <t>здание</t>
  </si>
  <si>
    <t>по звонку</t>
  </si>
  <si>
    <t>церковь</t>
  </si>
  <si>
    <t>Новополоцкбыт</t>
  </si>
  <si>
    <t>прачечная</t>
  </si>
  <si>
    <t>автостоянка</t>
  </si>
  <si>
    <t>Гермес-Сервис</t>
  </si>
  <si>
    <t>Я.Коласа,76</t>
  </si>
  <si>
    <t>Дружбы,1</t>
  </si>
  <si>
    <t>СШ № 11</t>
  </si>
  <si>
    <t>Молодежная,149</t>
  </si>
  <si>
    <t>Олимпийская,10</t>
  </si>
  <si>
    <t>Олимпийская,2</t>
  </si>
  <si>
    <t>Олимпийская.2</t>
  </si>
  <si>
    <t>ИП Пашкевич</t>
  </si>
  <si>
    <t>ИП Авсеенко</t>
  </si>
  <si>
    <t>ИП Жихарева</t>
  </si>
  <si>
    <t>ИП Жихарев</t>
  </si>
  <si>
    <t>ИП Потолицына</t>
  </si>
  <si>
    <t>30/1</t>
  </si>
  <si>
    <t>МЧС</t>
  </si>
  <si>
    <t>Комсомльская,22</t>
  </si>
  <si>
    <t>Диспетчер</t>
  </si>
  <si>
    <t>Я.Коласа,62</t>
  </si>
  <si>
    <t>ОДО Сто зим</t>
  </si>
  <si>
    <t>пар.Богема</t>
  </si>
  <si>
    <t>хим.-анал.лаборатория</t>
  </si>
  <si>
    <t>Я.Коласа, 66</t>
  </si>
  <si>
    <t>Молодежная,205</t>
  </si>
  <si>
    <t>Молодежная,203</t>
  </si>
  <si>
    <t>помещение</t>
  </si>
  <si>
    <t>Молодежная,203/1</t>
  </si>
  <si>
    <t>Молодежная,177</t>
  </si>
  <si>
    <t>ип Нестеренко</t>
  </si>
  <si>
    <t>пар.Фея</t>
  </si>
  <si>
    <t>Молодежная,179</t>
  </si>
  <si>
    <t>Домовой</t>
  </si>
  <si>
    <t>Я.Коласа,70</t>
  </si>
  <si>
    <t>Молодежная,187</t>
  </si>
  <si>
    <t>ЧУП БАТАМАЛ</t>
  </si>
  <si>
    <t>пар. Восторг</t>
  </si>
  <si>
    <t>Молодежная,191</t>
  </si>
  <si>
    <t>Я.Коласа,76 а</t>
  </si>
  <si>
    <t>б/н</t>
  </si>
  <si>
    <t>Белпочта</t>
  </si>
  <si>
    <t>адм.здание</t>
  </si>
  <si>
    <t>банк</t>
  </si>
  <si>
    <t>Город</t>
  </si>
  <si>
    <t>парк</t>
  </si>
  <si>
    <t>Парковая,24</t>
  </si>
  <si>
    <t>Парковая,22</t>
  </si>
  <si>
    <t>3 р в мес</t>
  </si>
  <si>
    <t>Молодежная,59</t>
  </si>
  <si>
    <t>Молодежная,57</t>
  </si>
  <si>
    <t>Молодежная,61</t>
  </si>
  <si>
    <t>50/3</t>
  </si>
  <si>
    <t>Дет.худ.школа</t>
  </si>
  <si>
    <t>Молодежная, 77</t>
  </si>
  <si>
    <t>Юбилейная,3</t>
  </si>
  <si>
    <t>ОАО "Белкнига"</t>
  </si>
  <si>
    <t>Школьная,24</t>
  </si>
  <si>
    <t>Школьная,26,28</t>
  </si>
  <si>
    <t>Аптека</t>
  </si>
  <si>
    <t>Дом торговли</t>
  </si>
  <si>
    <t>адм.промыш.зд.</t>
  </si>
  <si>
    <t>общежитие №5</t>
  </si>
  <si>
    <t>Блохина,17</t>
  </si>
  <si>
    <t>Школьная,16,18,20</t>
  </si>
  <si>
    <t>Блохина,15,19</t>
  </si>
  <si>
    <t>Блохина,13</t>
  </si>
  <si>
    <t>ЖРЭО</t>
  </si>
  <si>
    <t>Блохина,5</t>
  </si>
  <si>
    <t>производство</t>
  </si>
  <si>
    <t>общежитие №4</t>
  </si>
  <si>
    <t>Комсомольская,18</t>
  </si>
  <si>
    <t>Ктаторова</t>
  </si>
  <si>
    <t>Дзержинского,13</t>
  </si>
  <si>
    <t>Дзержинского,15</t>
  </si>
  <si>
    <t>ИП Аниськович</t>
  </si>
  <si>
    <t>отд.214/11</t>
  </si>
  <si>
    <t>библиотека №2</t>
  </si>
  <si>
    <t>Версаль-люкс</t>
  </si>
  <si>
    <t>офис-шторы</t>
  </si>
  <si>
    <t>Дзержинского,17/1</t>
  </si>
  <si>
    <t>Парковая,20</t>
  </si>
  <si>
    <t>ГДК</t>
  </si>
  <si>
    <t>ГРАФИК № 8</t>
  </si>
  <si>
    <t>Молодежная,174/1</t>
  </si>
  <si>
    <t>Молодежная,174/2</t>
  </si>
  <si>
    <t>Молодежная,174/3</t>
  </si>
  <si>
    <t>Молодежная,174/4</t>
  </si>
  <si>
    <t>Молодежная,174</t>
  </si>
  <si>
    <t>Молодежная,174А</t>
  </si>
  <si>
    <t xml:space="preserve">Молодежная,184 </t>
  </si>
  <si>
    <t>Молодежная,211</t>
  </si>
  <si>
    <t>Молодежная,215</t>
  </si>
  <si>
    <t>Молодежная,221</t>
  </si>
  <si>
    <t>Молодежная,225</t>
  </si>
  <si>
    <t>Василевцы,16</t>
  </si>
  <si>
    <t>Молодежная,209</t>
  </si>
  <si>
    <t>Василевцы,14</t>
  </si>
  <si>
    <t>СШ № 14</t>
  </si>
  <si>
    <t>Я.Коласа,68</t>
  </si>
  <si>
    <t>д/с № 33</t>
  </si>
  <si>
    <t>Молодежная,183</t>
  </si>
  <si>
    <t>д/с № 35</t>
  </si>
  <si>
    <t>Молодежная,193</t>
  </si>
  <si>
    <t>Молодежная,184 А</t>
  </si>
  <si>
    <t>Молодежная,184Б</t>
  </si>
  <si>
    <t>Молодежная,188/1</t>
  </si>
  <si>
    <t>Молодежная,188/2</t>
  </si>
  <si>
    <t>Молодежная,188/3</t>
  </si>
  <si>
    <t>Молодежная,186/4</t>
  </si>
  <si>
    <t>Молодежная,186/3</t>
  </si>
  <si>
    <t>Молодежная,186/2</t>
  </si>
  <si>
    <t>Молодежная,229</t>
  </si>
  <si>
    <t>пос.Восточный,1,2</t>
  </si>
  <si>
    <t>Лис Торг</t>
  </si>
  <si>
    <t>Надежды, 7</t>
  </si>
  <si>
    <t>ТоргСтройТревел</t>
  </si>
  <si>
    <t>Солнечная, 2</t>
  </si>
  <si>
    <t>Церковь Благодать</t>
  </si>
  <si>
    <t>Молодежная,186/1</t>
  </si>
  <si>
    <t>Молодежная,190/1</t>
  </si>
  <si>
    <t>Молодежная,190/4</t>
  </si>
  <si>
    <t>Молодежная,190/3</t>
  </si>
  <si>
    <t>Молодежная,190/2</t>
  </si>
  <si>
    <t>Молодежная,162</t>
  </si>
  <si>
    <t>400/1</t>
  </si>
  <si>
    <t>Лигмод</t>
  </si>
  <si>
    <t>Отдел спорта и туризма</t>
  </si>
  <si>
    <t>ЗападХитТорг</t>
  </si>
  <si>
    <t>Остров чистоты</t>
  </si>
  <si>
    <t>Армейская,16-46</t>
  </si>
  <si>
    <t>Армейская,34, 35, 36</t>
  </si>
  <si>
    <t>Гайдара,7,</t>
  </si>
  <si>
    <t>УП "Фармация"</t>
  </si>
  <si>
    <t>ЧП "Вершиловские"</t>
  </si>
  <si>
    <t>Калинина 5а</t>
  </si>
  <si>
    <t>Олимпийская,4</t>
  </si>
  <si>
    <t>ОАО Измеритель</t>
  </si>
  <si>
    <t>парикмах. Волна</t>
  </si>
  <si>
    <t>Вс</t>
  </si>
  <si>
    <t>Жилой дом</t>
  </si>
  <si>
    <t>Василевцы 4</t>
  </si>
  <si>
    <t>Дружбы 5</t>
  </si>
  <si>
    <t>Калинина 13</t>
  </si>
  <si>
    <t>Калинина 15</t>
  </si>
  <si>
    <t>Комсомольская 11</t>
  </si>
  <si>
    <t>Комсомольская 3</t>
  </si>
  <si>
    <t>Комсомольская 5</t>
  </si>
  <si>
    <t>Молодёжная 101</t>
  </si>
  <si>
    <t>Молодёжная 115</t>
  </si>
  <si>
    <t>Молодёжная 119-123</t>
  </si>
  <si>
    <t>Молодёжная 146</t>
  </si>
  <si>
    <t>Молодёжная 161/1</t>
  </si>
  <si>
    <t>Молодёжная 161/2</t>
  </si>
  <si>
    <t>Молодёжная 199</t>
  </si>
  <si>
    <t>Молодёжная 227</t>
  </si>
  <si>
    <t>Нефтяников 7</t>
  </si>
  <si>
    <t>Олимпийская 5</t>
  </si>
  <si>
    <t>Олимпийская 9</t>
  </si>
  <si>
    <t>Я. Коласа 58</t>
  </si>
  <si>
    <t>Я. Купалы 1</t>
  </si>
  <si>
    <t>Я. Купалы 18</t>
  </si>
  <si>
    <t>Я. Купалы 22</t>
  </si>
  <si>
    <t>Я. Коласа 44</t>
  </si>
  <si>
    <t>Молодёжная 219</t>
  </si>
  <si>
    <t>Калинина 17</t>
  </si>
  <si>
    <t>Я. Купалы 9</t>
  </si>
  <si>
    <t>Я. Купалы 12</t>
  </si>
  <si>
    <t>Олимпийская 3</t>
  </si>
  <si>
    <t>Ероньки 11а</t>
  </si>
  <si>
    <t>Молодёжная 158</t>
  </si>
  <si>
    <t>Василевцы 6</t>
  </si>
  <si>
    <t>Мариненко 1</t>
  </si>
  <si>
    <t>Мариненко 38-40</t>
  </si>
  <si>
    <t>пр-кт Ф. Скорины 2</t>
  </si>
  <si>
    <t>Богдановича 5</t>
  </si>
  <si>
    <t>П. Бровки 41</t>
  </si>
  <si>
    <t>Богдановича 6</t>
  </si>
  <si>
    <t>И. Зодчего 4б</t>
  </si>
  <si>
    <t>И. Зодчего 10б</t>
  </si>
  <si>
    <t>И. Зодчего 24</t>
  </si>
  <si>
    <t>Машерова 1</t>
  </si>
  <si>
    <t>7 раз в неделю</t>
  </si>
  <si>
    <t>ГРАФИК № 7</t>
  </si>
  <si>
    <t>3 раза в неделю</t>
  </si>
  <si>
    <t>4 раза в неделю</t>
  </si>
  <si>
    <t>5 раз в неделю</t>
  </si>
  <si>
    <t>Я.Купалы 22,24,15</t>
  </si>
  <si>
    <t>Парковая 16</t>
  </si>
  <si>
    <t>Юбилейная 1</t>
  </si>
  <si>
    <t>админ. Здание</t>
  </si>
  <si>
    <t>Молодёжная 49 к.1</t>
  </si>
  <si>
    <t>2 р в нед.</t>
  </si>
  <si>
    <t>налоговая</t>
  </si>
  <si>
    <t>Молодёжная 49 к.2</t>
  </si>
  <si>
    <t>Я. Коласа 22</t>
  </si>
  <si>
    <t>Я. Коласа 24</t>
  </si>
  <si>
    <t>Я. Коласа 30</t>
  </si>
  <si>
    <t>Я. Коласа 34</t>
  </si>
  <si>
    <t>Я. Коласа 42</t>
  </si>
  <si>
    <t>Я. Коласа 40</t>
  </si>
  <si>
    <t>Я. Купалы 12а</t>
  </si>
  <si>
    <t>Молодёжная 111</t>
  </si>
  <si>
    <t>Дружбы 9</t>
  </si>
  <si>
    <t>Дружбы 13</t>
  </si>
  <si>
    <t>Дружбы 17</t>
  </si>
  <si>
    <t>Дружбы 19</t>
  </si>
  <si>
    <t>Молодёжная 134</t>
  </si>
  <si>
    <t>Молодёжная 145</t>
  </si>
  <si>
    <t>Вамп</t>
  </si>
  <si>
    <t>Вертаж-лорд</t>
  </si>
  <si>
    <t>отд. Почты</t>
  </si>
  <si>
    <t>Флэшстиль</t>
  </si>
  <si>
    <t>Лайнер</t>
  </si>
  <si>
    <t>Молодежная, 75</t>
  </si>
  <si>
    <t>ЧП Андорп-Люкс</t>
  </si>
  <si>
    <t>Я.Купалы 22</t>
  </si>
  <si>
    <t xml:space="preserve">Больница </t>
  </si>
  <si>
    <t>Тубдиспансер</t>
  </si>
  <si>
    <t>Дзержинского 2</t>
  </si>
  <si>
    <t>Дзержинского 6</t>
  </si>
  <si>
    <t>Департамент охраны</t>
  </si>
  <si>
    <t>спорт. Комплекс</t>
  </si>
  <si>
    <t>Дзержинского 2б</t>
  </si>
  <si>
    <t>ОАО ГИАП</t>
  </si>
  <si>
    <t>Двинская 33</t>
  </si>
  <si>
    <t>УЗ НЦГБ</t>
  </si>
  <si>
    <t>Сестринский уход</t>
  </si>
  <si>
    <t>Молодёжная 1в</t>
  </si>
  <si>
    <t>ЦГБ</t>
  </si>
  <si>
    <t>Молодёжная 2г</t>
  </si>
  <si>
    <t>Гайдара 4</t>
  </si>
  <si>
    <t>Судэкспертиза</t>
  </si>
  <si>
    <t>Гайдара 5а</t>
  </si>
  <si>
    <t>ЧУП Бержион</t>
  </si>
  <si>
    <t>НАПСФ Аист</t>
  </si>
  <si>
    <t>Гайдара 3</t>
  </si>
  <si>
    <t>ИП Белов С.И.</t>
  </si>
  <si>
    <t xml:space="preserve">мастерская </t>
  </si>
  <si>
    <t>Гайдара 5а-217</t>
  </si>
  <si>
    <t>Ктаторова 28</t>
  </si>
  <si>
    <t>Молодёжная 7</t>
  </si>
  <si>
    <t>СШ №1</t>
  </si>
  <si>
    <t>Молодёжная 9</t>
  </si>
  <si>
    <t>Молодёжная 28, 26, 24   6-я линия 4,                        7-я линия 3,5</t>
  </si>
  <si>
    <t>7-ая линия 4,5,9,7               6-ая линия 6, 8</t>
  </si>
  <si>
    <t>5-ая линия 5</t>
  </si>
  <si>
    <t>Ктаторова 7</t>
  </si>
  <si>
    <t>ИООО Синево</t>
  </si>
  <si>
    <t>медцентр</t>
  </si>
  <si>
    <t>Нефтяников 1б</t>
  </si>
  <si>
    <t>Политех. Колледж</t>
  </si>
  <si>
    <t>Ктаторова 16</t>
  </si>
  <si>
    <t>Ктаторова 18</t>
  </si>
  <si>
    <t>Ктаторова 20</t>
  </si>
  <si>
    <t>Ктаторова 22</t>
  </si>
  <si>
    <t>Ктаторова 24</t>
  </si>
  <si>
    <t>Ктаторова 24в</t>
  </si>
  <si>
    <t>Молодёжная 11а</t>
  </si>
  <si>
    <t>ТД Агробелторг</t>
  </si>
  <si>
    <t>Парковая 12</t>
  </si>
  <si>
    <t>Молодёжная 11, Парковая 8, 10, 12</t>
  </si>
  <si>
    <t>Парковая 16а</t>
  </si>
  <si>
    <t>Новобитинвест</t>
  </si>
  <si>
    <t>Золотая Нива</t>
  </si>
  <si>
    <t>Молодёжная 19</t>
  </si>
  <si>
    <t>ООО МирСнаб</t>
  </si>
  <si>
    <t>Молодёжная 22</t>
  </si>
  <si>
    <t>Школьная 3а</t>
  </si>
  <si>
    <t>Блохина 25а</t>
  </si>
  <si>
    <t>поликлиника 1</t>
  </si>
  <si>
    <t>УЗ Нов.Горбольница</t>
  </si>
  <si>
    <t>Блохина 27</t>
  </si>
  <si>
    <t>Аптека 144</t>
  </si>
  <si>
    <t>Блохина 26</t>
  </si>
  <si>
    <t>ООО "Альфа-В"</t>
  </si>
  <si>
    <t>редакция "Химик"</t>
  </si>
  <si>
    <t>адм. Корп</t>
  </si>
  <si>
    <t>Блохина 30</t>
  </si>
  <si>
    <t>Блохина 47</t>
  </si>
  <si>
    <t>адм. здание</t>
  </si>
  <si>
    <t>Блохина 14</t>
  </si>
  <si>
    <t>Дом быта</t>
  </si>
  <si>
    <t>Кирова 3</t>
  </si>
  <si>
    <t>произв. здание</t>
  </si>
  <si>
    <t>Молодёжная 62</t>
  </si>
  <si>
    <t>Калинина 5, 7, 9, 11</t>
  </si>
  <si>
    <t>Белсчёттехника</t>
  </si>
  <si>
    <t>Калинина 7</t>
  </si>
  <si>
    <t>отд. почты</t>
  </si>
  <si>
    <t>Калинина 5</t>
  </si>
  <si>
    <t>Принтсервис</t>
  </si>
  <si>
    <t>ГСПК"Автомобилист</t>
  </si>
  <si>
    <t>Калинина 15а</t>
  </si>
  <si>
    <t>Молодёжная 104</t>
  </si>
  <si>
    <t>отд 214/13</t>
  </si>
  <si>
    <t>Молодёжная 104а</t>
  </si>
  <si>
    <t>Эрделия</t>
  </si>
  <si>
    <t>ЧТУП "Домиан"</t>
  </si>
  <si>
    <t>Молодёжная 104-2</t>
  </si>
  <si>
    <t>Молодёжная 106</t>
  </si>
  <si>
    <t>Молодёжная 128</t>
  </si>
  <si>
    <t>Я. Купалы 6, 8</t>
  </si>
  <si>
    <t>Я. Купалы 14-18</t>
  </si>
  <si>
    <t>Церковь Царства</t>
  </si>
  <si>
    <t>Комсомольская 1</t>
  </si>
  <si>
    <t>Комсомольская 4а</t>
  </si>
  <si>
    <t>Комсомольская 8</t>
  </si>
  <si>
    <t>Комсомольская 13</t>
  </si>
  <si>
    <t>ИП Корхова О.Л.</t>
  </si>
  <si>
    <t>парикм. ЛавМурр</t>
  </si>
  <si>
    <t>Комитет прир ресурс</t>
  </si>
  <si>
    <t>адм здание Экология</t>
  </si>
  <si>
    <t>Комсомольская 10</t>
  </si>
  <si>
    <t>Комсомольская 12</t>
  </si>
  <si>
    <t>Коммунальная 5</t>
  </si>
  <si>
    <t>поликлиника №4</t>
  </si>
  <si>
    <t>Молодёжная 162</t>
  </si>
  <si>
    <t>ООО Миирамет</t>
  </si>
  <si>
    <t>Техническая 3а</t>
  </si>
  <si>
    <t>ПАСЧ№1</t>
  </si>
  <si>
    <t>Комсомольская 4</t>
  </si>
  <si>
    <t>30\1</t>
  </si>
  <si>
    <t>Молодёжная 123</t>
  </si>
  <si>
    <t>рынок</t>
  </si>
  <si>
    <t>Блохина 12</t>
  </si>
  <si>
    <t>Калинина 25</t>
  </si>
  <si>
    <t>д. Шнитки</t>
  </si>
  <si>
    <t>Левитана 7</t>
  </si>
  <si>
    <t>ТЦ Квартал</t>
  </si>
  <si>
    <t>Молодёжная 20</t>
  </si>
  <si>
    <t xml:space="preserve">_____________________ </t>
  </si>
  <si>
    <t>ГРАФИК № 4</t>
  </si>
  <si>
    <t>№    дог-ра</t>
  </si>
  <si>
    <t>Армейская,19</t>
  </si>
  <si>
    <t>Гайдара 9, 13, 15</t>
  </si>
  <si>
    <t>Двинская 2,        Молодёжная 3</t>
  </si>
  <si>
    <t>Калинина 2-4</t>
  </si>
  <si>
    <t>Калинина 3</t>
  </si>
  <si>
    <t>Ктаторова 23, 25, 27    Школьная 4</t>
  </si>
  <si>
    <t>Молодежная, 31, 33</t>
  </si>
  <si>
    <t>Молодежная 65, 71</t>
  </si>
  <si>
    <t>Парковая 18,              Молодёжная 27</t>
  </si>
  <si>
    <t>Парковая 32</t>
  </si>
  <si>
    <t>Молодёжная 89, 91</t>
  </si>
  <si>
    <t>Кирова 4</t>
  </si>
  <si>
    <t>Я. Коласа 4</t>
  </si>
  <si>
    <t>Я. Коласа 6</t>
  </si>
  <si>
    <t>Я. Коласа 8</t>
  </si>
  <si>
    <t>Молодежная 45 к.1,2,3, 43</t>
  </si>
  <si>
    <t>Молодёжная 84</t>
  </si>
  <si>
    <t>Молодёжная 11/2</t>
  </si>
  <si>
    <t>Аудит Колсантинг</t>
  </si>
  <si>
    <t>2 р в мес.(по звонку)</t>
  </si>
  <si>
    <t>2571\1</t>
  </si>
  <si>
    <t>Молодежная,171 к1,2,3</t>
  </si>
  <si>
    <t>ООО Кредиторъ</t>
  </si>
  <si>
    <t>ЖЭС</t>
  </si>
  <si>
    <t>Остров Чистоты</t>
  </si>
  <si>
    <t>Я.Коласа,26 а</t>
  </si>
  <si>
    <t>Я.Коласа 26, 28, 32</t>
  </si>
  <si>
    <t>почт отделение</t>
  </si>
  <si>
    <t>Я.Коласа 32</t>
  </si>
  <si>
    <t>СанСанодор</t>
  </si>
  <si>
    <t>Я.Коласа, 36, 38</t>
  </si>
  <si>
    <t>ПГУ общежитие</t>
  </si>
  <si>
    <t>гос. Дружба</t>
  </si>
  <si>
    <t>кофейня</t>
  </si>
  <si>
    <t>Статистика</t>
  </si>
  <si>
    <t>админ здание</t>
  </si>
  <si>
    <t>Молодёжная 102а</t>
  </si>
  <si>
    <t>Фэлита</t>
  </si>
  <si>
    <t>ЧУП Авласенко</t>
  </si>
  <si>
    <t>Молодёжная 139</t>
  </si>
  <si>
    <t>ЧУП КоптевоТоргСервис</t>
  </si>
  <si>
    <t>Рижский 16</t>
  </si>
  <si>
    <t>Инетернет-маг Евроопт</t>
  </si>
  <si>
    <t>Рижский 5а</t>
  </si>
  <si>
    <t>Наименование          орг-ции</t>
  </si>
  <si>
    <t>Б.Радужная,14а</t>
  </si>
  <si>
    <t>отд почты</t>
  </si>
  <si>
    <t>Два сердца</t>
  </si>
  <si>
    <t>Аптека №146</t>
  </si>
  <si>
    <t xml:space="preserve">аптека </t>
  </si>
  <si>
    <t>пр-д Измирительский 11</t>
  </si>
  <si>
    <t>Денисова,13</t>
  </si>
  <si>
    <t>Денисова,17</t>
  </si>
  <si>
    <t>17.31</t>
  </si>
  <si>
    <t>Беларусьнефть</t>
  </si>
  <si>
    <t>СХН№6</t>
  </si>
  <si>
    <t>Монтажников 2</t>
  </si>
  <si>
    <t>2-ой пн месяца</t>
  </si>
  <si>
    <t>ООО ЭквилГрупп</t>
  </si>
  <si>
    <t>Нефтепереработчиков</t>
  </si>
  <si>
    <t>Бел ж\дЛокомотивное депо</t>
  </si>
  <si>
    <t>Партизанская 22</t>
  </si>
  <si>
    <t>Пром. зона</t>
  </si>
  <si>
    <t>________________________________</t>
  </si>
  <si>
    <t>ИП Валюк Д.С.</t>
  </si>
  <si>
    <t>Молодежная,30-1</t>
  </si>
  <si>
    <t>Космедент</t>
  </si>
  <si>
    <t>стоматология</t>
  </si>
  <si>
    <t>ООО Фитнес Сервис</t>
  </si>
  <si>
    <t>Фарммаркетплюс</t>
  </si>
  <si>
    <t>Дзержинского,17/2</t>
  </si>
  <si>
    <t>ООО Флэтпол</t>
  </si>
  <si>
    <t>пр-дЗаводской 2 ком.5</t>
  </si>
  <si>
    <t>1 р в 3 мес.</t>
  </si>
  <si>
    <t>Богема</t>
  </si>
  <si>
    <t>Ромэота</t>
  </si>
  <si>
    <t>Белорусьнефть</t>
  </si>
  <si>
    <t>АЗС №47</t>
  </si>
  <si>
    <t>р-н завода Измеритель</t>
  </si>
  <si>
    <t>Парковая 2а</t>
  </si>
  <si>
    <t>ЧПУПМедАль</t>
  </si>
  <si>
    <t>ЧП Бувини</t>
  </si>
  <si>
    <t>Тер. Центр соц обслуж</t>
  </si>
  <si>
    <t>Молодёжная 135</t>
  </si>
  <si>
    <t>Молодёжная 144</t>
  </si>
  <si>
    <t>Василевцы 3</t>
  </si>
  <si>
    <t>Ктаторова,10</t>
  </si>
  <si>
    <t>Ктаторова,6,8</t>
  </si>
  <si>
    <t>В.И. Лукашевич</t>
  </si>
  <si>
    <t>ХК Химик</t>
  </si>
  <si>
    <t>Молодёжная 94б</t>
  </si>
  <si>
    <t>Молодёжная 109</t>
  </si>
  <si>
    <t>ВетЭксперт</t>
  </si>
  <si>
    <t>Рижский 10</t>
  </si>
  <si>
    <t>1 р в мес.</t>
  </si>
  <si>
    <t>Молодёжная 127,133</t>
  </si>
  <si>
    <t>Автомобиль: МАЗ гос.№ АК 7903-2</t>
  </si>
  <si>
    <t>Е.П. Тимофеев</t>
  </si>
  <si>
    <t>начало рабочего дня: летний период 7.00; зимний период 8.00</t>
  </si>
  <si>
    <t>Комсомольская 5,7</t>
  </si>
  <si>
    <t>Молодёжная 117,121</t>
  </si>
  <si>
    <t>7 р в нед</t>
  </si>
  <si>
    <t>7р в нед</t>
  </si>
  <si>
    <t>6 р в нед (1р в гр7)</t>
  </si>
  <si>
    <t>-</t>
  </si>
  <si>
    <t>1 р в нед (6р в гр4)</t>
  </si>
  <si>
    <t>Нефтяников 17</t>
  </si>
  <si>
    <t>Нефтяников 19</t>
  </si>
  <si>
    <t>Денисова 21</t>
  </si>
  <si>
    <t>1 р в нед (6р в гр3)</t>
  </si>
  <si>
    <t>Молодёжная 181 к.1,2,3</t>
  </si>
  <si>
    <t>Василевцы 5,10,11</t>
  </si>
  <si>
    <t xml:space="preserve">6 р в нед </t>
  </si>
  <si>
    <t>7 раза в неделю</t>
  </si>
  <si>
    <t>летний - зимний период с 8.00 до 17.00</t>
  </si>
  <si>
    <t>Я.Коласа 14-2</t>
  </si>
  <si>
    <t>1 р в месяц</t>
  </si>
  <si>
    <t>Молодежная, 102   Калинина 6,8</t>
  </si>
  <si>
    <t>2 в нед</t>
  </si>
  <si>
    <t>Нефтяников 1 А</t>
  </si>
  <si>
    <t>Василевцы 2</t>
  </si>
  <si>
    <t>Еронько 7,9</t>
  </si>
  <si>
    <t>Комсомольская 33</t>
  </si>
  <si>
    <t>Комсомольская 29</t>
  </si>
  <si>
    <t>Молодёжная 169</t>
  </si>
  <si>
    <t>Еронько,11б</t>
  </si>
  <si>
    <t>ЧУП Кебаб КБ</t>
  </si>
  <si>
    <t>Новополоцкого КУП ЖРЭО</t>
  </si>
  <si>
    <t>Молодёжная 229</t>
  </si>
  <si>
    <t>2р  в нед</t>
  </si>
  <si>
    <t>А.Р. Ульянёнок</t>
  </si>
  <si>
    <t>___________________________</t>
  </si>
  <si>
    <t>СТ "Строитель 2003"</t>
  </si>
  <si>
    <t>Наименование  организации</t>
  </si>
  <si>
    <t>Элитпартнёр</t>
  </si>
  <si>
    <t>пр-во кулин.изд.</t>
  </si>
  <si>
    <t>Молодёжная 237-1</t>
  </si>
  <si>
    <t>С.В. Высоцкий</t>
  </si>
  <si>
    <t>А.В. Куликов</t>
  </si>
  <si>
    <t>Ром-Центрум</t>
  </si>
  <si>
    <t>Армейская 162</t>
  </si>
  <si>
    <t>Амбулатория</t>
  </si>
  <si>
    <t>Армейская 80</t>
  </si>
  <si>
    <t>маг. Гранат</t>
  </si>
  <si>
    <t>Рижский 12/1</t>
  </si>
  <si>
    <t>2 раз в неделю</t>
  </si>
  <si>
    <t>Хруцкого,16/2</t>
  </si>
  <si>
    <t>И.Зодчего,5</t>
  </si>
  <si>
    <t>И.Зодчего,7</t>
  </si>
  <si>
    <t>Хруцкого,1/2</t>
  </si>
  <si>
    <r>
      <t xml:space="preserve">7 р в нед </t>
    </r>
    <r>
      <rPr>
        <b/>
        <sz val="12"/>
        <color indexed="8"/>
        <rFont val="Times New Roman"/>
        <family val="1"/>
      </rPr>
      <t>2 к.п.</t>
    </r>
  </si>
  <si>
    <t>СШ № 8</t>
  </si>
  <si>
    <t>сш№ 12</t>
  </si>
  <si>
    <t>кафе</t>
  </si>
  <si>
    <t>кафе Буфет</t>
  </si>
  <si>
    <t>Молодёжная 169а</t>
  </si>
  <si>
    <t>В.В.Ступаков</t>
  </si>
  <si>
    <t>1 р в нед(6р в гр4)</t>
  </si>
  <si>
    <t>С.А. Орлов</t>
  </si>
  <si>
    <t>Автомобиль МАЗ гос.№ АМ 3408-2</t>
  </si>
  <si>
    <t>Денисова,15</t>
  </si>
  <si>
    <t>ГРАФИК № 3( задняя загрузка)</t>
  </si>
  <si>
    <t>ГРАФИК №5</t>
  </si>
  <si>
    <t>ГРАФИК № 10 (кузов)</t>
  </si>
  <si>
    <t>Полоцкгаз</t>
  </si>
  <si>
    <t>Полоцкие эл. Сети</t>
  </si>
  <si>
    <t>ООО Гефеот</t>
  </si>
  <si>
    <t>ост. Подстанция</t>
  </si>
  <si>
    <t>Отделение ЖД</t>
  </si>
  <si>
    <t>Станция Новополоцк</t>
  </si>
  <si>
    <t>УЧТП "Солид"</t>
  </si>
  <si>
    <t>ООО Амарант</t>
  </si>
  <si>
    <t>произв. Участок</t>
  </si>
  <si>
    <t>ОДО НМ</t>
  </si>
  <si>
    <t>Подстанция</t>
  </si>
  <si>
    <t>Блохина 13</t>
  </si>
  <si>
    <t>магазин Евроопт</t>
  </si>
  <si>
    <t>Кирова 2-4</t>
  </si>
  <si>
    <t>ОАО "Веста"</t>
  </si>
  <si>
    <t>Комсомольская 9</t>
  </si>
  <si>
    <t>ИК-1</t>
  </si>
  <si>
    <t>тюрьма</t>
  </si>
  <si>
    <t>ИП Волынец</t>
  </si>
  <si>
    <t>Комсомольская 20</t>
  </si>
  <si>
    <t>ГПК "Южный"</t>
  </si>
  <si>
    <t>ГПК "Ближний свет"</t>
  </si>
  <si>
    <t>Кафе Европа</t>
  </si>
  <si>
    <t>Молодёжная 237</t>
  </si>
  <si>
    <t>клуб Страйк</t>
  </si>
  <si>
    <t>Молодёжная 138а</t>
  </si>
  <si>
    <t>ОАО "Белсплат"</t>
  </si>
  <si>
    <t>админ-произв. Здание</t>
  </si>
  <si>
    <t>Молодёжная 166</t>
  </si>
  <si>
    <t>ООО "Евроторг"</t>
  </si>
  <si>
    <t xml:space="preserve">маг.Евроопт </t>
  </si>
  <si>
    <t>Нефтяников 6</t>
  </si>
  <si>
    <t>КУП ГК"Новополоцк"</t>
  </si>
  <si>
    <t>гост. Нафтан</t>
  </si>
  <si>
    <t>Я.Коласа 48</t>
  </si>
  <si>
    <t>магазин №4</t>
  </si>
  <si>
    <t>Молодёжная 169-2а</t>
  </si>
  <si>
    <t>магазин №5</t>
  </si>
  <si>
    <t>Молодёжная 160а-1</t>
  </si>
  <si>
    <t>гаражный кооператив</t>
  </si>
  <si>
    <t>Калинина 23а</t>
  </si>
  <si>
    <t>Нахимова</t>
  </si>
  <si>
    <t>Репина</t>
  </si>
  <si>
    <t>Сурикова</t>
  </si>
  <si>
    <t>Лермонтова</t>
  </si>
  <si>
    <t>Левитана</t>
  </si>
  <si>
    <t>________________________ С.А. Куприенко</t>
  </si>
  <si>
    <t>ООО ТЦ Квартал</t>
  </si>
  <si>
    <t>торговый центр</t>
  </si>
  <si>
    <t>Еронько 7а</t>
  </si>
  <si>
    <t>ТД Стрелец</t>
  </si>
  <si>
    <t>Капитал</t>
  </si>
  <si>
    <t>пр-д Измирительский 2</t>
  </si>
  <si>
    <t>8 р в месяц</t>
  </si>
  <si>
    <t>пр-д Измирительский 4а</t>
  </si>
  <si>
    <t>КибеТим</t>
  </si>
  <si>
    <t>казино Вегас</t>
  </si>
  <si>
    <t>Молодежная 194</t>
  </si>
  <si>
    <t>Молодёжная 166а</t>
  </si>
  <si>
    <t>Олимп</t>
  </si>
  <si>
    <t>Молодёжная 148</t>
  </si>
  <si>
    <t>созвездие Стрельца</t>
  </si>
  <si>
    <t>Молодёжная 133</t>
  </si>
  <si>
    <t>УП Радогост</t>
  </si>
  <si>
    <t>ресторан Донжон</t>
  </si>
  <si>
    <t>Молодёжная 200</t>
  </si>
  <si>
    <t>ООО Рэстграй</t>
  </si>
  <si>
    <t>Молодежная 169-1</t>
  </si>
  <si>
    <t>Торговый дом Стрелец</t>
  </si>
  <si>
    <t>Зодиак</t>
  </si>
  <si>
    <t>Нефтяников,6</t>
  </si>
  <si>
    <t>ИП Бумага</t>
  </si>
  <si>
    <t>1р в мес(окт-апр)                   2 р в мес(май-сент)</t>
  </si>
  <si>
    <t>Магазин Санта</t>
  </si>
  <si>
    <t>Молодёжная 186 Б</t>
  </si>
  <si>
    <t>ЧПУП Катрапс</t>
  </si>
  <si>
    <t>Нефтепереработчиков 10/6-1</t>
  </si>
  <si>
    <t>Санта Ритейл</t>
  </si>
  <si>
    <t>МосПродуктСервис "Светофор"</t>
  </si>
  <si>
    <t>Нефтепереработчиков 4/4</t>
  </si>
  <si>
    <t>Трест № 16</t>
  </si>
  <si>
    <t>Промышленная,6</t>
  </si>
  <si>
    <t>Церковь</t>
  </si>
  <si>
    <t>Гермес-сервис</t>
  </si>
  <si>
    <t>стоянка</t>
  </si>
  <si>
    <t>Я.Колоса,76</t>
  </si>
  <si>
    <t>ПС Районная</t>
  </si>
  <si>
    <t>Нефтепереработчиков 5</t>
  </si>
  <si>
    <t>2 р в мес.</t>
  </si>
  <si>
    <t>Новополоцкая РЭС</t>
  </si>
  <si>
    <t>Калинина 21</t>
  </si>
  <si>
    <t>Нефтепереработчиков 10ж</t>
  </si>
  <si>
    <t>произв-быт. Здание</t>
  </si>
  <si>
    <t>Техническая 3</t>
  </si>
  <si>
    <t>Белмонтажавтоматика</t>
  </si>
  <si>
    <t>здание производственных мастерских</t>
  </si>
  <si>
    <t>пр-дЗаводской 4а</t>
  </si>
  <si>
    <t>НПФ Строитель</t>
  </si>
  <si>
    <t>администр. Здание</t>
  </si>
  <si>
    <t>Промышленная 17</t>
  </si>
  <si>
    <t>Сантехэлектроопт</t>
  </si>
  <si>
    <t>пр-д Измирительский 6/1-3б</t>
  </si>
  <si>
    <t>БелорусьнефтьТранс</t>
  </si>
  <si>
    <t>Промышленная 2</t>
  </si>
  <si>
    <t>Партизанская 38</t>
  </si>
  <si>
    <t>автомойка(Лукойл)</t>
  </si>
  <si>
    <t>ГК Энергетик</t>
  </si>
  <si>
    <t>р-он ТЭЦ</t>
  </si>
  <si>
    <t>ГК Двина-Н</t>
  </si>
  <si>
    <t>р-он БВК</t>
  </si>
  <si>
    <t>С.А. Куприенко</t>
  </si>
  <si>
    <t>(ЕВРО-контейнера, мешки)</t>
  </si>
  <si>
    <t>С.А.Куприенко</t>
  </si>
  <si>
    <t>ИП Тамчак Дариуш</t>
  </si>
  <si>
    <t>Блохина 15</t>
  </si>
  <si>
    <t>Водоканал</t>
  </si>
  <si>
    <t>БАНЯ</t>
  </si>
  <si>
    <t>Блохина 24</t>
  </si>
  <si>
    <t>АБК</t>
  </si>
  <si>
    <t>Гайдара, 1</t>
  </si>
  <si>
    <t>764У</t>
  </si>
  <si>
    <t>Полоцкий ЦСМС</t>
  </si>
  <si>
    <t>пр.Заводской, 32</t>
  </si>
  <si>
    <t>пр.Заводской,6б-2</t>
  </si>
  <si>
    <t>Альтерн. технологии</t>
  </si>
  <si>
    <t>109У</t>
  </si>
  <si>
    <t>Калинина,19</t>
  </si>
  <si>
    <t>ГК Автолюбитель</t>
  </si>
  <si>
    <t>Калинина,19а</t>
  </si>
  <si>
    <t>69У</t>
  </si>
  <si>
    <t>Витебскхлебпром</t>
  </si>
  <si>
    <t>хлебзавод</t>
  </si>
  <si>
    <t>Комсомольская,14</t>
  </si>
  <si>
    <t>448</t>
  </si>
  <si>
    <t>"Лукойл"  АЗС №37</t>
  </si>
  <si>
    <t>Комсомольская,20</t>
  </si>
  <si>
    <t>Следств. Комитет</t>
  </si>
  <si>
    <t>Ктаторова,1</t>
  </si>
  <si>
    <t>КНС-1</t>
  </si>
  <si>
    <t>Парковая,3</t>
  </si>
  <si>
    <t>Промзона</t>
  </si>
  <si>
    <t>пр-д Устье 9б</t>
  </si>
  <si>
    <t>Титан пласт</t>
  </si>
  <si>
    <t>пр-д Устье 2 к3</t>
  </si>
  <si>
    <t>Спецпаркинг</t>
  </si>
  <si>
    <t>Промышленная,2</t>
  </si>
  <si>
    <t>220У</t>
  </si>
  <si>
    <t>РУП СГ-Транс</t>
  </si>
  <si>
    <t>пром.зона</t>
  </si>
  <si>
    <t>Промышленная,13</t>
  </si>
  <si>
    <t>ОДО Катавия</t>
  </si>
  <si>
    <t>Промышленная,19</t>
  </si>
  <si>
    <t>ЗАО Спецмонтажизол</t>
  </si>
  <si>
    <t>Промышленная,19а/1</t>
  </si>
  <si>
    <t>Нефтезаводмонтаж</t>
  </si>
  <si>
    <t>Техническая 2</t>
  </si>
  <si>
    <t>Юджэн</t>
  </si>
  <si>
    <t>АТЦ КНС-2</t>
  </si>
  <si>
    <t>Я.колоса,24а</t>
  </si>
  <si>
    <t>станц обезжелез</t>
  </si>
  <si>
    <t>Я.колоса,80</t>
  </si>
  <si>
    <t>Гайдара 5</t>
  </si>
  <si>
    <t>1 р нед</t>
  </si>
  <si>
    <t>магазин ХИТ</t>
  </si>
  <si>
    <t>Дзержинского 8</t>
  </si>
  <si>
    <t>Калинина 20-57</t>
  </si>
  <si>
    <t>гостиница Беларусь</t>
  </si>
  <si>
    <t>Верасы</t>
  </si>
  <si>
    <t>Блохина 20</t>
  </si>
  <si>
    <t>магазин №6</t>
  </si>
  <si>
    <t>Олимпийская 2б</t>
  </si>
  <si>
    <t>магазин №7</t>
  </si>
  <si>
    <t>Техническая 8</t>
  </si>
  <si>
    <t>Центр предпринимат.</t>
  </si>
  <si>
    <t>Магазин №12 Берёзка</t>
  </si>
  <si>
    <t>Ктаторова 21</t>
  </si>
  <si>
    <t>Молодежная,138а</t>
  </si>
  <si>
    <t>Крышталь</t>
  </si>
  <si>
    <t>УЧТП Солид плюс</t>
  </si>
  <si>
    <t>СООО СВ</t>
  </si>
  <si>
    <t>Админист.здание</t>
  </si>
  <si>
    <t>Юбилейная,2а</t>
  </si>
  <si>
    <t>отд.связи</t>
  </si>
  <si>
    <t>Молодежная,74</t>
  </si>
  <si>
    <t>отд.214/3</t>
  </si>
  <si>
    <t>ИП Сущин Ф.С.</t>
  </si>
  <si>
    <t>Молодежная,92а</t>
  </si>
  <si>
    <t>ЧУП Смыкова Л.О.</t>
  </si>
  <si>
    <t>Пралескаторсервис</t>
  </si>
  <si>
    <t>ТЦ Пралеска</t>
  </si>
  <si>
    <t>ИП Смыкова Л.О.</t>
  </si>
  <si>
    <t>ТЦ</t>
  </si>
  <si>
    <t>АТС 52</t>
  </si>
  <si>
    <t>Я.Коласа,14</t>
  </si>
  <si>
    <t>Я.Коласа,20а</t>
  </si>
  <si>
    <t>Прокуратура</t>
  </si>
  <si>
    <t>администр.здание</t>
  </si>
  <si>
    <t>Молодежная, 155а</t>
  </si>
  <si>
    <t>ЗАГС</t>
  </si>
  <si>
    <t>Молодежная, 155</t>
  </si>
  <si>
    <t>Библиотека</t>
  </si>
  <si>
    <t>Калинина,1</t>
  </si>
  <si>
    <t>Парк культуры</t>
  </si>
  <si>
    <t>Парковая,1</t>
  </si>
  <si>
    <t>окт.-февр</t>
  </si>
  <si>
    <t>март</t>
  </si>
  <si>
    <t>апр-сент</t>
  </si>
  <si>
    <t>СДЮШОР</t>
  </si>
  <si>
    <t>стадион,гостиница</t>
  </si>
  <si>
    <t>Молодежная,49 а</t>
  </si>
  <si>
    <t>Лицей</t>
  </si>
  <si>
    <t>Парковая,34</t>
  </si>
  <si>
    <t>СШ№ 10</t>
  </si>
  <si>
    <t>Парковая,28</t>
  </si>
  <si>
    <t>Таможня</t>
  </si>
  <si>
    <t>Департамент МВД</t>
  </si>
  <si>
    <t>Мастак-сервис</t>
  </si>
  <si>
    <t>адин. Здание</t>
  </si>
  <si>
    <t>Паркова,3-3</t>
  </si>
  <si>
    <t>м-н Остров чистоты</t>
  </si>
  <si>
    <t>Молодежная,25</t>
  </si>
  <si>
    <t>адм корпус</t>
  </si>
  <si>
    <t>Блохина,29</t>
  </si>
  <si>
    <t>5р в нед</t>
  </si>
  <si>
    <t>общежитие 1,3</t>
  </si>
  <si>
    <t>Юбилейная,5</t>
  </si>
  <si>
    <t>Д/с № 10</t>
  </si>
  <si>
    <t>Юбилейная,9</t>
  </si>
  <si>
    <t>Блохина,31</t>
  </si>
  <si>
    <t>СШ№3</t>
  </si>
  <si>
    <t>Блохина 41</t>
  </si>
  <si>
    <t>2р в нед</t>
  </si>
  <si>
    <t>Бизнеса-центр</t>
  </si>
  <si>
    <t>Молодежная,72 б</t>
  </si>
  <si>
    <t>б-н "Изумруд"</t>
  </si>
  <si>
    <t>Школьная,9</t>
  </si>
  <si>
    <t>отд Идеологии и культ</t>
  </si>
  <si>
    <t>школа искуств</t>
  </si>
  <si>
    <t>Школьная 9</t>
  </si>
  <si>
    <t>Муз. Колледж</t>
  </si>
  <si>
    <t>Школьная,5</t>
  </si>
  <si>
    <t>3р в нед</t>
  </si>
  <si>
    <t>уч.корпус</t>
  </si>
  <si>
    <t>Школьная,7</t>
  </si>
  <si>
    <t>1р в нед</t>
  </si>
  <si>
    <t xml:space="preserve">вод/лыж. база </t>
  </si>
  <si>
    <t>оз.Люхово (сезонно)</t>
  </si>
  <si>
    <t>Молодежная, 69</t>
  </si>
  <si>
    <t>6р в нед</t>
  </si>
  <si>
    <t>ООО МиГриКо</t>
  </si>
  <si>
    <t>кафе "инди"</t>
  </si>
  <si>
    <t>Калинина 2а</t>
  </si>
  <si>
    <t>Виргинтур плюс</t>
  </si>
  <si>
    <t>Я.Коласа,55</t>
  </si>
  <si>
    <t>Я.Коласа,72</t>
  </si>
  <si>
    <t>Отд. образования</t>
  </si>
  <si>
    <t>Дет. дом (№12)</t>
  </si>
  <si>
    <t>Молодежная, 1Б</t>
  </si>
  <si>
    <t>д/с № 34</t>
  </si>
  <si>
    <t>Гайдара,7а</t>
  </si>
  <si>
    <t>сш №2</t>
  </si>
  <si>
    <t>Школьная,3</t>
  </si>
  <si>
    <t>д/с №5</t>
  </si>
  <si>
    <t>Школьная,6</t>
  </si>
  <si>
    <t>д/с №7</t>
  </si>
  <si>
    <t>Школьная,14</t>
  </si>
  <si>
    <t>д/с №8</t>
  </si>
  <si>
    <t>Школьная,22</t>
  </si>
  <si>
    <t>Молодежная,185</t>
  </si>
  <si>
    <t xml:space="preserve"> 3 р в нед</t>
  </si>
  <si>
    <t>Молодежная,189</t>
  </si>
  <si>
    <t>Я.Коласа,78</t>
  </si>
  <si>
    <t>Молодежная,130</t>
  </si>
  <si>
    <t>СШ № 7</t>
  </si>
  <si>
    <t>Дружбы,7</t>
  </si>
  <si>
    <t>СШ № 9</t>
  </si>
  <si>
    <t>Дружбы,7а</t>
  </si>
  <si>
    <t>Д/с № 22</t>
  </si>
  <si>
    <t>Молодежная 129</t>
  </si>
  <si>
    <t>ЦВР</t>
  </si>
  <si>
    <t>Я.Коласа,12</t>
  </si>
  <si>
    <t>Гимназия(СШ№6)</t>
  </si>
  <si>
    <t>Молодежная,107</t>
  </si>
  <si>
    <t>Д/С № 17</t>
  </si>
  <si>
    <t>Молодежная,97</t>
  </si>
  <si>
    <t>Д/С № 15</t>
  </si>
  <si>
    <t>Молодежная,93</t>
  </si>
  <si>
    <t>д/с №11</t>
  </si>
  <si>
    <t>Молодежная,63</t>
  </si>
  <si>
    <t>д/с № 9</t>
  </si>
  <si>
    <t>Молодежная,60</t>
  </si>
  <si>
    <t>соц.-педаг. центр</t>
  </si>
  <si>
    <t>Калинина,14</t>
  </si>
  <si>
    <t>д/с № 19</t>
  </si>
  <si>
    <t>Молодежная,113</t>
  </si>
  <si>
    <t>д/с № 28</t>
  </si>
  <si>
    <t>Олимпийская,7</t>
  </si>
  <si>
    <t>50/2</t>
  </si>
  <si>
    <t>Дружбы,2</t>
  </si>
  <si>
    <t>д/с№3</t>
  </si>
  <si>
    <t>Дружбы,15</t>
  </si>
  <si>
    <t>д/с № 26</t>
  </si>
  <si>
    <t>д/с № 32</t>
  </si>
  <si>
    <t>Молодежная,143</t>
  </si>
  <si>
    <t>д/с № 30</t>
  </si>
  <si>
    <t>Молодежная,151</t>
  </si>
  <si>
    <t>д/с № 20</t>
  </si>
  <si>
    <t>Комсомольская,3</t>
  </si>
  <si>
    <t>д/с № 25</t>
  </si>
  <si>
    <t>Комсомольская,17</t>
  </si>
  <si>
    <t>д/с № 21</t>
  </si>
  <si>
    <t>Я.Купалы,5</t>
  </si>
  <si>
    <t>ЦКРО(д/с№24)</t>
  </si>
  <si>
    <t>Я.Купалы,16</t>
  </si>
  <si>
    <t>д/с № 23</t>
  </si>
  <si>
    <t>Молодежная,81</t>
  </si>
  <si>
    <t>д/с № 4</t>
  </si>
  <si>
    <t>Молодежная,42</t>
  </si>
  <si>
    <t>д/с № 13</t>
  </si>
  <si>
    <t>Калинина,12</t>
  </si>
  <si>
    <t>д/с № 16 ЦРР</t>
  </si>
  <si>
    <t>Молодежная,114</t>
  </si>
  <si>
    <t>д/с № 18</t>
  </si>
  <si>
    <t>Молодежная,108</t>
  </si>
  <si>
    <t xml:space="preserve">д/с № 29 </t>
  </si>
  <si>
    <t>Молодежная,142</t>
  </si>
  <si>
    <t>ООО Тригрин</t>
  </si>
  <si>
    <t>комплекс отдыха</t>
  </si>
  <si>
    <t>вдоль ул. Я.Коласа</t>
  </si>
  <si>
    <t>Флора люкс</t>
  </si>
  <si>
    <t>цвет магазин</t>
  </si>
  <si>
    <t>Я. Коласа 12а</t>
  </si>
  <si>
    <t>Банк</t>
  </si>
  <si>
    <t>Дружбы,4</t>
  </si>
  <si>
    <t>ООО Парфюм-трейд</t>
  </si>
  <si>
    <t>м-н "Мила"</t>
  </si>
  <si>
    <t>Дружбы, 8</t>
  </si>
  <si>
    <t>Стройконтинент</t>
  </si>
  <si>
    <t>Дружбы 10</t>
  </si>
  <si>
    <t>ЧП Василенко</t>
  </si>
  <si>
    <t>маг Эконом</t>
  </si>
  <si>
    <t>Молодёжная 1</t>
  </si>
  <si>
    <t xml:space="preserve">ГРАФИК № 6 </t>
  </si>
  <si>
    <t>Блок</t>
  </si>
  <si>
    <t>Техническая 4</t>
  </si>
  <si>
    <t>АЗС</t>
  </si>
  <si>
    <t>Калинина 2б</t>
  </si>
  <si>
    <t>Кафе Бирхаус</t>
  </si>
  <si>
    <t>Дружбы 4а</t>
  </si>
  <si>
    <t>УЧТП Солид</t>
  </si>
  <si>
    <t>Кафе Онлайн</t>
  </si>
  <si>
    <t>Молодёжная 153</t>
  </si>
  <si>
    <t>маг. Евроопт</t>
  </si>
  <si>
    <t>Дружбы 11</t>
  </si>
  <si>
    <t>Я.Купалы, 13</t>
  </si>
  <si>
    <t>ИООО "МартИннФуд"</t>
  </si>
  <si>
    <t>маг. Мартин</t>
  </si>
  <si>
    <t>Блохина 8</t>
  </si>
  <si>
    <t>магазин №1</t>
  </si>
  <si>
    <t>Молодёжная 45-49</t>
  </si>
  <si>
    <t>магазин №2</t>
  </si>
  <si>
    <t>магазин №3</t>
  </si>
  <si>
    <t>Молодёжная 95-89</t>
  </si>
  <si>
    <t>Молодёжная 121-97</t>
  </si>
  <si>
    <t>Дзержинского,19</t>
  </si>
  <si>
    <t>Суши шоп</t>
  </si>
  <si>
    <t>Молодежная 72Б</t>
  </si>
  <si>
    <t>2 р внед</t>
  </si>
  <si>
    <t>Молодежная,22</t>
  </si>
  <si>
    <t>УП Институт Витебскгражданпроект</t>
  </si>
  <si>
    <t>Олимпийская,11а</t>
  </si>
  <si>
    <t>6 р в мес</t>
  </si>
  <si>
    <t>2026/2</t>
  </si>
  <si>
    <t>Картон</t>
  </si>
  <si>
    <t>Парковая,36</t>
  </si>
  <si>
    <t>Энергетиков 1В</t>
  </si>
  <si>
    <t>Витебскэнергоспецремонт</t>
  </si>
  <si>
    <t>Техническая 6</t>
  </si>
  <si>
    <t>_______________</t>
  </si>
  <si>
    <t>________________</t>
  </si>
  <si>
    <t>СШ № 4</t>
  </si>
  <si>
    <t>6 р в нед(1р в гр7)</t>
  </si>
  <si>
    <t>(заглубленные, наземные, ЕВРО-контейнера)</t>
  </si>
  <si>
    <t>Зона отдыха р-он ОСВОД</t>
  </si>
  <si>
    <t>зона отдыха</t>
  </si>
  <si>
    <t>Зона отдыха р-он Калинина</t>
  </si>
  <si>
    <t>Калинина</t>
  </si>
  <si>
    <t>АЗС 70</t>
  </si>
  <si>
    <t>Калинина 24</t>
  </si>
  <si>
    <t>11 р в нед</t>
  </si>
  <si>
    <t>Василевцы 1а</t>
  </si>
  <si>
    <t>Первостроителей 4</t>
  </si>
  <si>
    <t>Первый заместитель директора</t>
  </si>
  <si>
    <t>главный инженер</t>
  </si>
  <si>
    <t>______________ В.Н. Прорубщиков</t>
  </si>
  <si>
    <t>"    " декабря 2023г.</t>
  </si>
  <si>
    <t>Нормированное задание на вывоз ТКО на 2024 г.</t>
  </si>
  <si>
    <t>ул. Школьная 1</t>
  </si>
  <si>
    <t>ул. Школьная 11</t>
  </si>
  <si>
    <t>ул. Школьная 21</t>
  </si>
  <si>
    <t>ул. Школьная 25</t>
  </si>
  <si>
    <t>ул. Школьная 36</t>
  </si>
  <si>
    <t>ул. Школьная 50</t>
  </si>
  <si>
    <t>ул. Школьная 52</t>
  </si>
  <si>
    <t>ул. Школьная 66</t>
  </si>
  <si>
    <t>ул. Школьная 75</t>
  </si>
  <si>
    <t>ул. Школьная 79а</t>
  </si>
  <si>
    <t>ул. 2-я Школьная 5</t>
  </si>
  <si>
    <t>ул. 2-я Школьная 13</t>
  </si>
  <si>
    <t>ул.Озерная 5</t>
  </si>
  <si>
    <t>ул.Озерная 19</t>
  </si>
  <si>
    <t>ул.Озерная 29</t>
  </si>
  <si>
    <t>ул.Озерная 41</t>
  </si>
  <si>
    <t>ул.Озерная 47</t>
  </si>
  <si>
    <t>ул.Озерная 57</t>
  </si>
  <si>
    <t>ул.Озерная 59</t>
  </si>
  <si>
    <t>ул.Озерная 60</t>
  </si>
  <si>
    <t>ул.Озерная 61</t>
  </si>
  <si>
    <t>ул.Озерная 116</t>
  </si>
  <si>
    <t>ул.Озерная 82а</t>
  </si>
  <si>
    <t>ул.Озерная 82</t>
  </si>
  <si>
    <t>ул.Озерная 90</t>
  </si>
  <si>
    <t>ул.Озерная 32</t>
  </si>
  <si>
    <t>ул.Озерная 30</t>
  </si>
  <si>
    <t>ул.Садовая 20</t>
  </si>
  <si>
    <t>ул.Железнодорожная 31</t>
  </si>
  <si>
    <t>ул.Железнодорожная 48</t>
  </si>
  <si>
    <t>ул.Железнодорожная 58</t>
  </si>
  <si>
    <t>ул.Железнодорожная 60</t>
  </si>
  <si>
    <t>ул.Железнодорожная 5</t>
  </si>
  <si>
    <t>ул. Базарная 7</t>
  </si>
  <si>
    <t>ул. Базарная 9</t>
  </si>
  <si>
    <t>ул. Базарная 11а</t>
  </si>
  <si>
    <t>ул. Базарная 19</t>
  </si>
  <si>
    <t>ул. Базарная 26а</t>
  </si>
  <si>
    <t>ул. Базарная 38</t>
  </si>
  <si>
    <t>ул. Базарная 50</t>
  </si>
  <si>
    <t>ул.Лесная 3</t>
  </si>
  <si>
    <t>ул.Лесная 5</t>
  </si>
  <si>
    <t>ул.Лесная 7</t>
  </si>
  <si>
    <t>ул.Лесная 27</t>
  </si>
  <si>
    <t>ул.Лесная 20</t>
  </si>
  <si>
    <t>ул.Лесная 39</t>
  </si>
  <si>
    <t xml:space="preserve">ул. 2-я Лесная </t>
  </si>
  <si>
    <t>ул. Цветочная 1</t>
  </si>
  <si>
    <t>ул. Цветочная 2</t>
  </si>
  <si>
    <t>ул. Цветочная 7</t>
  </si>
  <si>
    <t>ул. Цветочная 13а</t>
  </si>
  <si>
    <t>ул. Цветочная 16</t>
  </si>
  <si>
    <t>ул. Цветочная 22</t>
  </si>
  <si>
    <t>пер. Почтовый 25а</t>
  </si>
  <si>
    <t>пер. Почтовый 30</t>
  </si>
  <si>
    <t>пер. Почтовый 8</t>
  </si>
  <si>
    <t>пер. Почтовый 38</t>
  </si>
  <si>
    <t>ул.Широкая 48а</t>
  </si>
  <si>
    <t>ул.Широкая 41</t>
  </si>
  <si>
    <t>ул.Широкая 24а</t>
  </si>
  <si>
    <t>ул.Широкая 23б</t>
  </si>
  <si>
    <t>ул.Широкая 22</t>
  </si>
  <si>
    <t>ул.Широкая 16</t>
  </si>
  <si>
    <t>ул.Широкая 14а</t>
  </si>
  <si>
    <t>ул.Широкая 13б</t>
  </si>
  <si>
    <t>ул.Широкая 12</t>
  </si>
  <si>
    <t>ул.Широкая 8</t>
  </si>
  <si>
    <t>ул.Широкая 3</t>
  </si>
  <si>
    <t>ул.Широкая 1</t>
  </si>
  <si>
    <t>ул.Широкая 38</t>
  </si>
  <si>
    <t>ул.Широкая 34</t>
  </si>
  <si>
    <t>ул.Широкая 45</t>
  </si>
  <si>
    <t>ул.Широкая 33</t>
  </si>
  <si>
    <t>ул.Широкая 31</t>
  </si>
  <si>
    <t>ул. Мирная 7</t>
  </si>
  <si>
    <t>ул. Мирная 9</t>
  </si>
  <si>
    <t>ул. Мирная 23</t>
  </si>
  <si>
    <t>ул. Мирная 27</t>
  </si>
  <si>
    <t>ул.Заречная 1</t>
  </si>
  <si>
    <t>ул.Заречная 3</t>
  </si>
  <si>
    <t>ул.Заречная 5</t>
  </si>
  <si>
    <t>ул.Заречная 6</t>
  </si>
  <si>
    <t>ул.Заречная 7</t>
  </si>
  <si>
    <t>ул. Мирная 1</t>
  </si>
  <si>
    <t>ул. Мирная 3</t>
  </si>
  <si>
    <t>ул. Мирная 6</t>
  </si>
  <si>
    <t>ул. Мирная 12</t>
  </si>
  <si>
    <t>ул.Кольцевая 11</t>
  </si>
  <si>
    <t>ул.Кольцевая 14</t>
  </si>
  <si>
    <t>ул.Кольцевая 16</t>
  </si>
  <si>
    <t>ул.Кольцевая 18</t>
  </si>
  <si>
    <t>ул.Кольцевая 20</t>
  </si>
  <si>
    <t>ул.Спортивная 61</t>
  </si>
  <si>
    <t>ул.Спортивная 42</t>
  </si>
  <si>
    <t>ул.Спортивная 36</t>
  </si>
  <si>
    <t>ул.Спортивная 58</t>
  </si>
  <si>
    <t>ул.Спортивная 54</t>
  </si>
  <si>
    <t>ул.Спортивная 12</t>
  </si>
  <si>
    <t>ул.Спортивная 8</t>
  </si>
  <si>
    <t>ул.Спортивная 14</t>
  </si>
  <si>
    <t>ул.Спортивная 24</t>
  </si>
  <si>
    <t>ул.Спортивная 27</t>
  </si>
  <si>
    <t>ул.Спортивная 29</t>
  </si>
  <si>
    <t>ул.Спортивная 31</t>
  </si>
  <si>
    <t>ул.Спортивная 35б</t>
  </si>
  <si>
    <t>ул.Спортивная 6</t>
  </si>
  <si>
    <t>ул.Спортивная 16</t>
  </si>
  <si>
    <t>ул.Спортивная 17</t>
  </si>
  <si>
    <t>ул.Спортивная 19</t>
  </si>
  <si>
    <t>ул.Спортивная 21</t>
  </si>
  <si>
    <t>ул.Спортивная 23</t>
  </si>
  <si>
    <t>ул. Береговая 39</t>
  </si>
  <si>
    <t>ул. Береговая 37</t>
  </si>
  <si>
    <t>ул. Береговая 35</t>
  </si>
  <si>
    <t>ул. Береговая 33</t>
  </si>
  <si>
    <t>ул. Береговая 31</t>
  </si>
  <si>
    <t>ул. Береговая 29</t>
  </si>
  <si>
    <t>ул. Береговая 27</t>
  </si>
  <si>
    <t>ул. Береговая 25</t>
  </si>
  <si>
    <t>ул. Береговая 23</t>
  </si>
  <si>
    <t>ул. Береговая 21</t>
  </si>
  <si>
    <t>ул. Береговая 20</t>
  </si>
  <si>
    <t>ул. Береговая 19</t>
  </si>
  <si>
    <t>ул. Береговая 18</t>
  </si>
  <si>
    <t>ул. Береговая 17</t>
  </si>
  <si>
    <t>ул. Береговая 15</t>
  </si>
  <si>
    <t>ул. Береговая 13</t>
  </si>
  <si>
    <t>ул. Береговая 5</t>
  </si>
  <si>
    <t>ул. Береговая 4</t>
  </si>
  <si>
    <t>ул. Береговая 2</t>
  </si>
  <si>
    <t>ул.Садовая 8</t>
  </si>
  <si>
    <t>ул.Садовая 21</t>
  </si>
  <si>
    <t>ул.Садовая 11</t>
  </si>
  <si>
    <t>ул. Привокзальная 1</t>
  </si>
  <si>
    <t>ул. Привокзальная 7</t>
  </si>
  <si>
    <t>заправка</t>
  </si>
  <si>
    <t>пер. Рижский 3</t>
  </si>
  <si>
    <t>Элитеврострой</t>
  </si>
  <si>
    <t>Рижский 5</t>
  </si>
  <si>
    <t>промплощадка</t>
  </si>
  <si>
    <t>ул. Маргелова 1</t>
  </si>
  <si>
    <t>ул. Маргелова 17</t>
  </si>
  <si>
    <t>ул. Маргелова 21</t>
  </si>
  <si>
    <t>ул.Озерная 32а</t>
  </si>
  <si>
    <t>ул. Вельевская 6</t>
  </si>
  <si>
    <t>ул. Вельевская 4</t>
  </si>
  <si>
    <t>ул. Вельевская 2</t>
  </si>
  <si>
    <t>ул. Школьная 96</t>
  </si>
  <si>
    <t>ул. Мирная 3а</t>
  </si>
  <si>
    <t>ООО Грандпресс</t>
  </si>
  <si>
    <t>Армейская 86</t>
  </si>
  <si>
    <t>склад</t>
  </si>
  <si>
    <t>ул. Садовая 15</t>
  </si>
  <si>
    <t>21У</t>
  </si>
  <si>
    <t>ООО Ром-Центрум</t>
  </si>
  <si>
    <t>маг. Центрум</t>
  </si>
  <si>
    <t>Армейская 69а</t>
  </si>
  <si>
    <t>столовая</t>
  </si>
  <si>
    <t>УП СтендыВу</t>
  </si>
  <si>
    <t>Армейская 100</t>
  </si>
  <si>
    <t>стц обезжелезивания</t>
  </si>
  <si>
    <t>пер. Почтовый 11б</t>
  </si>
  <si>
    <t>1 р в 2 мес</t>
  </si>
  <si>
    <t>Армейская 49б</t>
  </si>
  <si>
    <t>КНС-2</t>
  </si>
  <si>
    <t>Армейская 80б</t>
  </si>
  <si>
    <t>Завод пром. оборудования</t>
  </si>
  <si>
    <t>ул.Озерная,127</t>
  </si>
  <si>
    <t>1 р в нел</t>
  </si>
  <si>
    <t>2 р нед</t>
  </si>
  <si>
    <t>"    " декабря 2023 г.</t>
  </si>
  <si>
    <t>Автомобиль МАЗ 457043 АК 2344-2</t>
  </si>
  <si>
    <t>О.А. Малахов</t>
  </si>
  <si>
    <t>"         " декабря 2023г.</t>
  </si>
  <si>
    <t xml:space="preserve">А.Г. Пожарицкий </t>
  </si>
  <si>
    <t>Нормированное задание на вывоз ТКО на 2024 г. (мешки)</t>
  </si>
  <si>
    <t>Автомобиль ГАЗ САЗ 3901-11 АМ 9590-2</t>
  </si>
  <si>
    <t>Слободская 8-16</t>
  </si>
  <si>
    <t>Молодёжная 180,180 к.1,2</t>
  </si>
  <si>
    <t>рест Чили Гриль</t>
  </si>
  <si>
    <t>Автомобиль МАЗ 4903 АЕ 7924-2</t>
  </si>
  <si>
    <t>Нормированное задание на вывоз ТКО на 2024г.</t>
  </si>
  <si>
    <r>
      <t xml:space="preserve">7 р в нед          </t>
    </r>
    <r>
      <rPr>
        <b/>
        <sz val="12"/>
        <color indexed="8"/>
        <rFont val="Times New Roman"/>
        <family val="1"/>
      </rPr>
      <t>2 к.п.</t>
    </r>
  </si>
  <si>
    <t>Электроконтакт</t>
  </si>
  <si>
    <t>пр.Заводской, 24</t>
  </si>
  <si>
    <t>1 раз в месяц</t>
  </si>
  <si>
    <t>Беликроволны</t>
  </si>
  <si>
    <t>пр.Заводской, 2</t>
  </si>
  <si>
    <t>Буринстройсеть</t>
  </si>
  <si>
    <t>пр.Заводской</t>
  </si>
  <si>
    <t>ТД Лагуна</t>
  </si>
  <si>
    <t>м-н АмиМебель</t>
  </si>
  <si>
    <t>Олимпийская 8</t>
  </si>
  <si>
    <t>Я. Купалы 15</t>
  </si>
  <si>
    <t>окончание рабочего дня: летний период 19.00; зимний период 20.00</t>
  </si>
  <si>
    <t>Ф. Скорины 39</t>
  </si>
  <si>
    <t>Гоголя 29-31</t>
  </si>
  <si>
    <t>ЖКХ Полоцк</t>
  </si>
  <si>
    <t>Первостроителей 2</t>
  </si>
  <si>
    <t>Василевцы 1б</t>
  </si>
  <si>
    <t>7 р в неделю</t>
  </si>
  <si>
    <t>Дружбы 6,8</t>
  </si>
  <si>
    <t>Молодёжная 103, 105</t>
  </si>
  <si>
    <t>Молодёжная 137, 141</t>
  </si>
  <si>
    <t>Я. Купалы 3, Молодёжная 120</t>
  </si>
  <si>
    <t>Молодежная166,168,178</t>
  </si>
  <si>
    <t>Василевцы 1, 9</t>
  </si>
  <si>
    <t>Молодёжная 138, 150</t>
  </si>
  <si>
    <t>Молодёжная 140, 142</t>
  </si>
  <si>
    <t>Н.В. Лапицкий</t>
  </si>
  <si>
    <t>Р.В. Ворохобко</t>
  </si>
  <si>
    <t>Молодёжная,39,41</t>
  </si>
  <si>
    <t>Я Коласа,16, 18, 20</t>
  </si>
  <si>
    <t xml:space="preserve">7 р в нед </t>
  </si>
  <si>
    <t>Автомобиль: МАЗ 6303А3 АК 5118-2</t>
  </si>
  <si>
    <t>В.В. Ступаков</t>
  </si>
  <si>
    <t>_________________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</si>
</sst>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_ ;\-#,##0.000\ "/>
    <numFmt numFmtId="188" formatCode="[$-FC19]d\ mmmm\ yyyy\ &quot;г.&quot;"/>
    <numFmt numFmtId="189" formatCode="mmm/yyyy"/>
    <numFmt numFmtId="190" formatCode="000000"/>
    <numFmt numFmtId="191" formatCode="[$-419]d\ mmm;@"/>
    <numFmt numFmtId="192" formatCode="[$-2000]dddd\,\ d\ mmmm\ yyyy\ &quot;г&quot;\."/>
    <numFmt numFmtId="193" formatCode="#,##0.000\ _B_r"/>
    <numFmt numFmtId="194" formatCode="#,##0.00\ &quot;₽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32" borderId="10" xfId="0" applyFont="1" applyFill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2" fontId="9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32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9" fillId="0" borderId="0" xfId="0" applyFont="1" applyBorder="1" applyAlignment="1">
      <alignment horizontal="justify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2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6" xfId="0" applyFont="1" applyFill="1" applyBorder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186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right" vertical="center"/>
    </xf>
    <xf numFmtId="2" fontId="9" fillId="32" borderId="10" xfId="0" applyNumberFormat="1" applyFont="1" applyFill="1" applyBorder="1" applyAlignment="1">
      <alignment horizontal="righ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11" fillId="32" borderId="0" xfId="0" applyFont="1" applyFill="1" applyAlignment="1">
      <alignment/>
    </xf>
    <xf numFmtId="0" fontId="57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1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8" fillId="32" borderId="10" xfId="0" applyFont="1" applyFill="1" applyBorder="1" applyAlignment="1">
      <alignment/>
    </xf>
    <xf numFmtId="0" fontId="58" fillId="32" borderId="0" xfId="0" applyFont="1" applyFill="1" applyAlignment="1">
      <alignment/>
    </xf>
    <xf numFmtId="0" fontId="58" fillId="32" borderId="10" xfId="0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 wrapText="1"/>
    </xf>
    <xf numFmtId="0" fontId="58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58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62" fillId="32" borderId="0" xfId="0" applyFont="1" applyFill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right"/>
    </xf>
    <xf numFmtId="0" fontId="9" fillId="32" borderId="12" xfId="0" applyFont="1" applyFill="1" applyBorder="1" applyAlignment="1">
      <alignment/>
    </xf>
    <xf numFmtId="2" fontId="9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/>
    </xf>
    <xf numFmtId="2" fontId="8" fillId="32" borderId="10" xfId="0" applyNumberFormat="1" applyFont="1" applyFill="1" applyBorder="1" applyAlignment="1">
      <alignment horizontal="right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6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2" fontId="6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6" fontId="1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181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/>
    </xf>
    <xf numFmtId="2" fontId="9" fillId="32" borderId="12" xfId="0" applyNumberFormat="1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/>
    </xf>
    <xf numFmtId="186" fontId="9" fillId="32" borderId="10" xfId="0" applyNumberFormat="1" applyFont="1" applyFill="1" applyBorder="1" applyAlignment="1">
      <alignment horizontal="center" vertical="center"/>
    </xf>
    <xf numFmtId="186" fontId="57" fillId="32" borderId="10" xfId="0" applyNumberFormat="1" applyFont="1" applyFill="1" applyBorder="1" applyAlignment="1">
      <alignment horizontal="center"/>
    </xf>
    <xf numFmtId="2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58" fillId="32" borderId="10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vertical="center"/>
    </xf>
    <xf numFmtId="0" fontId="58" fillId="32" borderId="11" xfId="0" applyFont="1" applyFill="1" applyBorder="1" applyAlignment="1">
      <alignment horizontal="left" vertical="center"/>
    </xf>
    <xf numFmtId="0" fontId="58" fillId="32" borderId="11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8" fillId="32" borderId="1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8" fillId="32" borderId="12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2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8" fillId="32" borderId="10" xfId="0" applyFont="1" applyFill="1" applyBorder="1" applyAlignment="1">
      <alignment/>
    </xf>
    <xf numFmtId="0" fontId="58" fillId="32" borderId="23" xfId="0" applyFont="1" applyFill="1" applyBorder="1" applyAlignment="1">
      <alignment horizontal="right" vertical="center"/>
    </xf>
    <xf numFmtId="0" fontId="58" fillId="32" borderId="17" xfId="0" applyFont="1" applyFill="1" applyBorder="1" applyAlignment="1">
      <alignment horizontal="left"/>
    </xf>
    <xf numFmtId="0" fontId="58" fillId="32" borderId="11" xfId="0" applyFont="1" applyFill="1" applyBorder="1" applyAlignment="1">
      <alignment/>
    </xf>
    <xf numFmtId="0" fontId="58" fillId="32" borderId="24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/>
    </xf>
    <xf numFmtId="0" fontId="58" fillId="32" borderId="12" xfId="0" applyFont="1" applyFill="1" applyBorder="1" applyAlignment="1">
      <alignment horizontal="right" vertical="center"/>
    </xf>
    <xf numFmtId="2" fontId="58" fillId="32" borderId="10" xfId="0" applyNumberFormat="1" applyFont="1" applyFill="1" applyBorder="1" applyAlignment="1">
      <alignment horizontal="center" vertical="center"/>
    </xf>
    <xf numFmtId="0" fontId="58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justify" vertical="top"/>
    </xf>
    <xf numFmtId="0" fontId="9" fillId="32" borderId="11" xfId="0" applyFont="1" applyFill="1" applyBorder="1" applyAlignment="1">
      <alignment horizontal="right" vertical="center"/>
    </xf>
    <xf numFmtId="2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/>
    </xf>
    <xf numFmtId="1" fontId="8" fillId="32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righ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/>
    </xf>
    <xf numFmtId="0" fontId="8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right"/>
    </xf>
    <xf numFmtId="16" fontId="0" fillId="32" borderId="0" xfId="0" applyNumberForma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2" fontId="9" fillId="32" borderId="25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vertical="center"/>
    </xf>
    <xf numFmtId="0" fontId="58" fillId="32" borderId="10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2" fontId="9" fillId="32" borderId="11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 horizontal="right" vertical="center" wrapText="1"/>
    </xf>
    <xf numFmtId="0" fontId="59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8" fillId="32" borderId="0" xfId="0" applyFont="1" applyFill="1" applyAlignment="1">
      <alignment horizontal="left" vertical="center"/>
    </xf>
    <xf numFmtId="0" fontId="58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58" fillId="32" borderId="25" xfId="0" applyFont="1" applyFill="1" applyBorder="1" applyAlignment="1">
      <alignment horizontal="right" vertical="center"/>
    </xf>
    <xf numFmtId="0" fontId="62" fillId="32" borderId="10" xfId="0" applyFont="1" applyFill="1" applyBorder="1" applyAlignment="1">
      <alignment horizontal="right" vertical="center"/>
    </xf>
    <xf numFmtId="0" fontId="58" fillId="32" borderId="11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16" fontId="9" fillId="32" borderId="11" xfId="0" applyNumberFormat="1" applyFont="1" applyFill="1" applyBorder="1" applyAlignment="1">
      <alignment horizontal="right" vertical="center"/>
    </xf>
    <xf numFmtId="49" fontId="58" fillId="32" borderId="10" xfId="0" applyNumberFormat="1" applyFont="1" applyFill="1" applyBorder="1" applyAlignment="1">
      <alignment horizontal="right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top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32" borderId="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vertical="center"/>
    </xf>
    <xf numFmtId="2" fontId="9" fillId="32" borderId="11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9" fillId="32" borderId="12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9" fillId="32" borderId="17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9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5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32" borderId="17" xfId="0" applyNumberFormat="1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9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/>
    </xf>
    <xf numFmtId="0" fontId="9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8" fillId="32" borderId="3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 vertical="center"/>
    </xf>
    <xf numFmtId="0" fontId="9" fillId="32" borderId="17" xfId="0" applyFont="1" applyFill="1" applyBorder="1" applyAlignment="1">
      <alignment horizontal="right" vertical="center"/>
    </xf>
    <xf numFmtId="0" fontId="9" fillId="32" borderId="12" xfId="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32" borderId="21" xfId="0" applyFont="1" applyFill="1" applyBorder="1" applyAlignment="1">
      <alignment horizontal="left"/>
    </xf>
    <xf numFmtId="0" fontId="9" fillId="32" borderId="25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2" fontId="9" fillId="32" borderId="16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2" fontId="9" fillId="32" borderId="22" xfId="0" applyNumberFormat="1" applyFont="1" applyFill="1" applyBorder="1" applyAlignment="1">
      <alignment horizontal="center" vertical="center"/>
    </xf>
    <xf numFmtId="2" fontId="9" fillId="32" borderId="23" xfId="0" applyNumberFormat="1" applyFont="1" applyFill="1" applyBorder="1" applyAlignment="1">
      <alignment horizontal="center" vertical="center"/>
    </xf>
    <xf numFmtId="2" fontId="9" fillId="32" borderId="33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62" fillId="32" borderId="0" xfId="0" applyFont="1" applyFill="1" applyAlignment="1">
      <alignment horizontal="left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5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1"/>
  <sheetViews>
    <sheetView view="pageLayout" zoomScaleSheetLayoutView="80" workbookViewId="0" topLeftCell="A52">
      <selection activeCell="A55" sqref="A55:IV71"/>
    </sheetView>
  </sheetViews>
  <sheetFormatPr defaultColWidth="9.140625" defaultRowHeight="15"/>
  <cols>
    <col min="1" max="1" width="6.140625" style="211" customWidth="1"/>
    <col min="2" max="2" width="8.00390625" style="211" customWidth="1"/>
    <col min="3" max="3" width="17.00390625" style="212" customWidth="1"/>
    <col min="4" max="4" width="16.140625" style="212" customWidth="1"/>
    <col min="5" max="5" width="20.57421875" style="212" customWidth="1"/>
    <col min="6" max="6" width="9.57421875" style="211" customWidth="1"/>
    <col min="7" max="13" width="6.7109375" style="212" customWidth="1"/>
    <col min="14" max="14" width="9.421875" style="212" customWidth="1"/>
    <col min="15" max="15" width="14.7109375" style="231" customWidth="1"/>
  </cols>
  <sheetData>
    <row r="1" spans="1:15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  <c r="O1"/>
    </row>
    <row r="2" spans="1:15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 s="531"/>
      <c r="O2"/>
    </row>
    <row r="3" spans="1:15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 s="531"/>
      <c r="O3"/>
    </row>
    <row r="4" spans="1:15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 s="531"/>
      <c r="O4"/>
    </row>
    <row r="5" spans="1:15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  <c r="O5"/>
    </row>
    <row r="6" spans="1:15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  <c r="O6"/>
    </row>
    <row r="7" spans="1:15" ht="14.25">
      <c r="A7" s="181"/>
      <c r="B7" s="181"/>
      <c r="C7" s="180"/>
      <c r="D7" s="180"/>
      <c r="E7" s="180"/>
      <c r="F7" s="181"/>
      <c r="G7" s="180"/>
      <c r="H7" s="180"/>
      <c r="I7" s="180"/>
      <c r="J7" s="180"/>
      <c r="K7" s="180"/>
      <c r="L7" s="180"/>
      <c r="M7" s="180"/>
      <c r="N7" s="180"/>
      <c r="O7" s="229"/>
    </row>
    <row r="8" spans="1:15" ht="14.25">
      <c r="A8" s="535" t="s">
        <v>649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</row>
    <row r="9" spans="1:15" ht="14.25">
      <c r="A9" s="535" t="s">
        <v>1360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</row>
    <row r="10" spans="1:15" ht="14.25">
      <c r="A10" s="536" t="s">
        <v>321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</row>
    <row r="11" spans="1:15" ht="57.75" customHeight="1" thickBot="1">
      <c r="A11" s="508" t="s">
        <v>369</v>
      </c>
      <c r="B11" s="508" t="s">
        <v>185</v>
      </c>
      <c r="C11" s="509" t="s">
        <v>191</v>
      </c>
      <c r="D11" s="509" t="s">
        <v>187</v>
      </c>
      <c r="E11" s="510" t="s">
        <v>370</v>
      </c>
      <c r="F11" s="508" t="s">
        <v>189</v>
      </c>
      <c r="G11" s="537" t="s">
        <v>371</v>
      </c>
      <c r="H11" s="538"/>
      <c r="I11" s="538"/>
      <c r="J11" s="538"/>
      <c r="K11" s="538"/>
      <c r="L11" s="538"/>
      <c r="M11" s="539"/>
      <c r="N11" s="509" t="s">
        <v>406</v>
      </c>
      <c r="O11" s="232" t="s">
        <v>372</v>
      </c>
    </row>
    <row r="12" spans="1:15" ht="15" thickBot="1">
      <c r="A12" s="511"/>
      <c r="B12" s="514"/>
      <c r="C12" s="513"/>
      <c r="D12" s="513"/>
      <c r="E12" s="513"/>
      <c r="F12" s="514"/>
      <c r="G12" s="512" t="s">
        <v>373</v>
      </c>
      <c r="H12" s="512" t="s">
        <v>374</v>
      </c>
      <c r="I12" s="512" t="s">
        <v>375</v>
      </c>
      <c r="J12" s="512" t="s">
        <v>376</v>
      </c>
      <c r="K12" s="512" t="s">
        <v>377</v>
      </c>
      <c r="L12" s="512" t="s">
        <v>378</v>
      </c>
      <c r="M12" s="512" t="s">
        <v>605</v>
      </c>
      <c r="N12" s="512"/>
      <c r="O12" s="515"/>
    </row>
    <row r="13" spans="1:15" ht="16.5" customHeight="1">
      <c r="A13" s="186">
        <v>2</v>
      </c>
      <c r="B13" s="191">
        <v>109</v>
      </c>
      <c r="C13" s="183" t="s">
        <v>379</v>
      </c>
      <c r="D13" s="183" t="s">
        <v>606</v>
      </c>
      <c r="E13" s="184" t="s">
        <v>1354</v>
      </c>
      <c r="F13" s="191">
        <v>75.32</v>
      </c>
      <c r="G13" s="215">
        <f>F13/4/7</f>
        <v>2.69</v>
      </c>
      <c r="H13" s="215">
        <f aca="true" t="shared" si="0" ref="H13:M15">G13</f>
        <v>2.69</v>
      </c>
      <c r="I13" s="215">
        <f t="shared" si="0"/>
        <v>2.69</v>
      </c>
      <c r="J13" s="215">
        <f t="shared" si="0"/>
        <v>2.69</v>
      </c>
      <c r="K13" s="215">
        <f t="shared" si="0"/>
        <v>2.69</v>
      </c>
      <c r="L13" s="215">
        <f t="shared" si="0"/>
        <v>2.69</v>
      </c>
      <c r="M13" s="215">
        <f t="shared" si="0"/>
        <v>2.69</v>
      </c>
      <c r="N13" s="182">
        <v>1</v>
      </c>
      <c r="O13" s="233" t="s">
        <v>648</v>
      </c>
    </row>
    <row r="14" spans="1:16" ht="16.5" customHeight="1">
      <c r="A14" s="195">
        <v>3</v>
      </c>
      <c r="B14" s="195">
        <v>109</v>
      </c>
      <c r="C14" s="188" t="s">
        <v>379</v>
      </c>
      <c r="D14" s="188" t="s">
        <v>380</v>
      </c>
      <c r="E14" s="188" t="s">
        <v>1567</v>
      </c>
      <c r="F14" s="189">
        <v>93.4</v>
      </c>
      <c r="G14" s="215">
        <f>F14/4/7</f>
        <v>3.335714285714286</v>
      </c>
      <c r="H14" s="215">
        <f t="shared" si="0"/>
        <v>3.335714285714286</v>
      </c>
      <c r="I14" s="215">
        <f t="shared" si="0"/>
        <v>3.335714285714286</v>
      </c>
      <c r="J14" s="215">
        <f t="shared" si="0"/>
        <v>3.335714285714286</v>
      </c>
      <c r="K14" s="215">
        <f t="shared" si="0"/>
        <v>3.335714285714286</v>
      </c>
      <c r="L14" s="215">
        <f t="shared" si="0"/>
        <v>3.335714285714286</v>
      </c>
      <c r="M14" s="215">
        <f t="shared" si="0"/>
        <v>3.335714285714286</v>
      </c>
      <c r="N14" s="193">
        <v>3</v>
      </c>
      <c r="O14" s="344" t="s">
        <v>648</v>
      </c>
      <c r="P14" s="14"/>
    </row>
    <row r="15" spans="1:15" s="217" customFormat="1" ht="14.25">
      <c r="A15" s="186">
        <v>4</v>
      </c>
      <c r="B15" s="195">
        <v>109</v>
      </c>
      <c r="C15" s="160" t="s">
        <v>379</v>
      </c>
      <c r="D15" s="160" t="s">
        <v>380</v>
      </c>
      <c r="E15" s="160" t="s">
        <v>1560</v>
      </c>
      <c r="F15" s="189">
        <v>43.12</v>
      </c>
      <c r="G15" s="473">
        <f>F15/4/7</f>
        <v>1.5399999999999998</v>
      </c>
      <c r="H15" s="473">
        <f t="shared" si="0"/>
        <v>1.5399999999999998</v>
      </c>
      <c r="I15" s="473">
        <f t="shared" si="0"/>
        <v>1.5399999999999998</v>
      </c>
      <c r="J15" s="473">
        <f t="shared" si="0"/>
        <v>1.5399999999999998</v>
      </c>
      <c r="K15" s="473">
        <f t="shared" si="0"/>
        <v>1.5399999999999998</v>
      </c>
      <c r="L15" s="473">
        <f t="shared" si="0"/>
        <v>1.5399999999999998</v>
      </c>
      <c r="M15" s="473">
        <f t="shared" si="0"/>
        <v>1.5399999999999998</v>
      </c>
      <c r="N15" s="205">
        <v>1</v>
      </c>
      <c r="O15" s="507" t="s">
        <v>1561</v>
      </c>
    </row>
    <row r="16" spans="1:15" ht="16.5" customHeight="1">
      <c r="A16" s="195">
        <v>5</v>
      </c>
      <c r="B16" s="191">
        <v>109</v>
      </c>
      <c r="C16" s="183" t="s">
        <v>379</v>
      </c>
      <c r="D16" s="183" t="s">
        <v>606</v>
      </c>
      <c r="E16" s="184" t="s">
        <v>607</v>
      </c>
      <c r="F16" s="191">
        <v>30.97</v>
      </c>
      <c r="G16" s="199">
        <v>1.33</v>
      </c>
      <c r="H16" s="199">
        <v>1.33</v>
      </c>
      <c r="I16" s="199">
        <v>1.33</v>
      </c>
      <c r="J16" s="199">
        <v>1.33</v>
      </c>
      <c r="K16" s="199">
        <v>1.33</v>
      </c>
      <c r="L16" s="199">
        <v>1.33</v>
      </c>
      <c r="M16" s="199">
        <v>1.33</v>
      </c>
      <c r="N16" s="182">
        <v>1</v>
      </c>
      <c r="O16" s="201" t="s">
        <v>648</v>
      </c>
    </row>
    <row r="17" spans="1:15" ht="16.5" customHeight="1">
      <c r="A17" s="186">
        <v>6</v>
      </c>
      <c r="B17" s="191">
        <v>109</v>
      </c>
      <c r="C17" s="183" t="s">
        <v>379</v>
      </c>
      <c r="D17" s="183" t="s">
        <v>606</v>
      </c>
      <c r="E17" s="184" t="s">
        <v>637</v>
      </c>
      <c r="F17" s="191">
        <v>45.27</v>
      </c>
      <c r="G17" s="199">
        <v>1.62</v>
      </c>
      <c r="H17" s="199">
        <v>1.62</v>
      </c>
      <c r="I17" s="199">
        <v>1.62</v>
      </c>
      <c r="J17" s="199">
        <v>1.62</v>
      </c>
      <c r="K17" s="199">
        <v>1.62</v>
      </c>
      <c r="L17" s="199">
        <v>1.62</v>
      </c>
      <c r="M17" s="199">
        <v>1.62</v>
      </c>
      <c r="N17" s="182">
        <v>2</v>
      </c>
      <c r="O17" s="201" t="s">
        <v>648</v>
      </c>
    </row>
    <row r="18" spans="1:15" ht="16.5" customHeight="1">
      <c r="A18" s="195">
        <v>7</v>
      </c>
      <c r="B18" s="191">
        <v>109</v>
      </c>
      <c r="C18" s="183" t="s">
        <v>379</v>
      </c>
      <c r="D18" s="183" t="s">
        <v>606</v>
      </c>
      <c r="E18" s="184" t="s">
        <v>911</v>
      </c>
      <c r="F18" s="191">
        <v>94.94</v>
      </c>
      <c r="G18" s="215">
        <f>F18/4/7</f>
        <v>3.3907142857142856</v>
      </c>
      <c r="H18" s="215">
        <f aca="true" t="shared" si="1" ref="H18:M18">G18</f>
        <v>3.3907142857142856</v>
      </c>
      <c r="I18" s="215">
        <f t="shared" si="1"/>
        <v>3.3907142857142856</v>
      </c>
      <c r="J18" s="215">
        <f t="shared" si="1"/>
        <v>3.3907142857142856</v>
      </c>
      <c r="K18" s="215">
        <f t="shared" si="1"/>
        <v>3.3907142857142856</v>
      </c>
      <c r="L18" s="215">
        <f t="shared" si="1"/>
        <v>3.3907142857142856</v>
      </c>
      <c r="M18" s="215">
        <f t="shared" si="1"/>
        <v>3.3907142857142856</v>
      </c>
      <c r="N18" s="182">
        <v>2</v>
      </c>
      <c r="O18" s="233" t="s">
        <v>648</v>
      </c>
    </row>
    <row r="19" spans="1:15" ht="16.5" customHeight="1">
      <c r="A19" s="195">
        <v>13</v>
      </c>
      <c r="B19" s="191">
        <v>109</v>
      </c>
      <c r="C19" s="183" t="s">
        <v>379</v>
      </c>
      <c r="D19" s="183" t="s">
        <v>606</v>
      </c>
      <c r="E19" s="184" t="s">
        <v>635</v>
      </c>
      <c r="F19" s="191">
        <v>20.52</v>
      </c>
      <c r="G19" s="215">
        <v>1.71</v>
      </c>
      <c r="H19" s="215"/>
      <c r="I19" s="215">
        <v>1.71</v>
      </c>
      <c r="J19" s="215"/>
      <c r="K19" s="215"/>
      <c r="L19" s="215">
        <v>1.71</v>
      </c>
      <c r="M19" s="215"/>
      <c r="N19" s="182">
        <v>1</v>
      </c>
      <c r="O19" s="233" t="s">
        <v>650</v>
      </c>
    </row>
    <row r="20" spans="1:15" ht="16.5" customHeight="1">
      <c r="A20" s="186">
        <v>34</v>
      </c>
      <c r="B20" s="191">
        <v>109</v>
      </c>
      <c r="C20" s="183" t="s">
        <v>379</v>
      </c>
      <c r="D20" s="183" t="s">
        <v>606</v>
      </c>
      <c r="E20" s="184" t="s">
        <v>636</v>
      </c>
      <c r="F20" s="191">
        <v>42.71</v>
      </c>
      <c r="G20" s="204">
        <f>F20/4/7</f>
        <v>1.5253571428571429</v>
      </c>
      <c r="H20" s="204">
        <f aca="true" t="shared" si="2" ref="H20:M31">G20</f>
        <v>1.5253571428571429</v>
      </c>
      <c r="I20" s="204">
        <f t="shared" si="2"/>
        <v>1.5253571428571429</v>
      </c>
      <c r="J20" s="204">
        <f t="shared" si="2"/>
        <v>1.5253571428571429</v>
      </c>
      <c r="K20" s="204">
        <f t="shared" si="2"/>
        <v>1.5253571428571429</v>
      </c>
      <c r="L20" s="204">
        <f t="shared" si="2"/>
        <v>1.5253571428571429</v>
      </c>
      <c r="M20" s="204">
        <f t="shared" si="2"/>
        <v>1.5253571428571429</v>
      </c>
      <c r="N20" s="182">
        <v>1</v>
      </c>
      <c r="O20" s="470" t="s">
        <v>648</v>
      </c>
    </row>
    <row r="21" spans="1:16" ht="16.5" customHeight="1">
      <c r="A21" s="195">
        <v>35</v>
      </c>
      <c r="B21" s="195">
        <v>109</v>
      </c>
      <c r="C21" s="188" t="s">
        <v>379</v>
      </c>
      <c r="D21" s="188" t="s">
        <v>380</v>
      </c>
      <c r="E21" s="188" t="s">
        <v>36</v>
      </c>
      <c r="F21" s="189">
        <v>49.54</v>
      </c>
      <c r="G21" s="204">
        <f>F21/4/7</f>
        <v>1.7692857142857144</v>
      </c>
      <c r="H21" s="204">
        <f t="shared" si="2"/>
        <v>1.7692857142857144</v>
      </c>
      <c r="I21" s="204">
        <f t="shared" si="2"/>
        <v>1.7692857142857144</v>
      </c>
      <c r="J21" s="204">
        <f t="shared" si="2"/>
        <v>1.7692857142857144</v>
      </c>
      <c r="K21" s="204">
        <f t="shared" si="2"/>
        <v>1.7692857142857144</v>
      </c>
      <c r="L21" s="204">
        <f t="shared" si="2"/>
        <v>1.7692857142857144</v>
      </c>
      <c r="M21" s="204">
        <f t="shared" si="2"/>
        <v>1.7692857142857144</v>
      </c>
      <c r="N21" s="182">
        <v>1</v>
      </c>
      <c r="O21" s="470" t="s">
        <v>648</v>
      </c>
      <c r="P21" s="14"/>
    </row>
    <row r="22" spans="1:15" ht="16.5" customHeight="1">
      <c r="A22" s="186">
        <v>36</v>
      </c>
      <c r="B22" s="191">
        <v>109</v>
      </c>
      <c r="C22" s="183" t="s">
        <v>379</v>
      </c>
      <c r="D22" s="183" t="s">
        <v>606</v>
      </c>
      <c r="E22" s="184" t="s">
        <v>618</v>
      </c>
      <c r="F22" s="191">
        <v>53.6</v>
      </c>
      <c r="G22" s="215">
        <f>F22/4/7</f>
        <v>1.9142857142857144</v>
      </c>
      <c r="H22" s="215">
        <f t="shared" si="2"/>
        <v>1.9142857142857144</v>
      </c>
      <c r="I22" s="215">
        <f t="shared" si="2"/>
        <v>1.9142857142857144</v>
      </c>
      <c r="J22" s="215">
        <f t="shared" si="2"/>
        <v>1.9142857142857144</v>
      </c>
      <c r="K22" s="215">
        <f t="shared" si="2"/>
        <v>1.9142857142857144</v>
      </c>
      <c r="L22" s="215">
        <f t="shared" si="2"/>
        <v>1.9142857142857144</v>
      </c>
      <c r="M22" s="215">
        <f t="shared" si="2"/>
        <v>1.9142857142857144</v>
      </c>
      <c r="N22" s="182">
        <v>1</v>
      </c>
      <c r="O22" s="233" t="s">
        <v>648</v>
      </c>
    </row>
    <row r="23" spans="1:15" ht="16.5" customHeight="1">
      <c r="A23" s="195">
        <v>37</v>
      </c>
      <c r="B23" s="191">
        <v>109</v>
      </c>
      <c r="C23" s="183" t="s">
        <v>379</v>
      </c>
      <c r="D23" s="183" t="s">
        <v>606</v>
      </c>
      <c r="E23" s="184" t="s">
        <v>619</v>
      </c>
      <c r="F23" s="191">
        <v>35.56</v>
      </c>
      <c r="G23" s="215">
        <f>F23/4/7</f>
        <v>1.27</v>
      </c>
      <c r="H23" s="215">
        <f t="shared" si="2"/>
        <v>1.27</v>
      </c>
      <c r="I23" s="215">
        <f t="shared" si="2"/>
        <v>1.27</v>
      </c>
      <c r="J23" s="215">
        <f t="shared" si="2"/>
        <v>1.27</v>
      </c>
      <c r="K23" s="215">
        <f t="shared" si="2"/>
        <v>1.27</v>
      </c>
      <c r="L23" s="215">
        <f t="shared" si="2"/>
        <v>1.27</v>
      </c>
      <c r="M23" s="215">
        <f t="shared" si="2"/>
        <v>1.27</v>
      </c>
      <c r="N23" s="182">
        <v>1</v>
      </c>
      <c r="O23" s="233" t="s">
        <v>648</v>
      </c>
    </row>
    <row r="24" spans="1:15" s="217" customFormat="1" ht="14.25">
      <c r="A24" s="186">
        <v>38</v>
      </c>
      <c r="B24" s="195">
        <v>109</v>
      </c>
      <c r="C24" s="160" t="s">
        <v>379</v>
      </c>
      <c r="D24" s="160" t="s">
        <v>380</v>
      </c>
      <c r="E24" s="160" t="s">
        <v>1566</v>
      </c>
      <c r="F24" s="189">
        <v>134.31</v>
      </c>
      <c r="G24" s="194">
        <f>(F24:F24)/4/7</f>
        <v>4.796785714285714</v>
      </c>
      <c r="H24" s="194">
        <f t="shared" si="2"/>
        <v>4.796785714285714</v>
      </c>
      <c r="I24" s="194">
        <f t="shared" si="2"/>
        <v>4.796785714285714</v>
      </c>
      <c r="J24" s="194">
        <f t="shared" si="2"/>
        <v>4.796785714285714</v>
      </c>
      <c r="K24" s="194">
        <f t="shared" si="2"/>
        <v>4.796785714285714</v>
      </c>
      <c r="L24" s="194">
        <f t="shared" si="2"/>
        <v>4.796785714285714</v>
      </c>
      <c r="M24" s="194">
        <f t="shared" si="2"/>
        <v>4.796785714285714</v>
      </c>
      <c r="N24" s="193">
        <v>3</v>
      </c>
      <c r="O24" s="524" t="s">
        <v>648</v>
      </c>
    </row>
    <row r="25" spans="1:15" ht="16.5" customHeight="1">
      <c r="A25" s="195">
        <v>39</v>
      </c>
      <c r="B25" s="519">
        <v>109</v>
      </c>
      <c r="C25" s="188" t="s">
        <v>379</v>
      </c>
      <c r="D25" s="188" t="s">
        <v>380</v>
      </c>
      <c r="E25" s="160" t="s">
        <v>821</v>
      </c>
      <c r="F25" s="189">
        <v>67.15</v>
      </c>
      <c r="G25" s="215">
        <f aca="true" t="shared" si="3" ref="G25:G31">F25/4/7</f>
        <v>2.398214285714286</v>
      </c>
      <c r="H25" s="215">
        <f t="shared" si="2"/>
        <v>2.398214285714286</v>
      </c>
      <c r="I25" s="215">
        <f t="shared" si="2"/>
        <v>2.398214285714286</v>
      </c>
      <c r="J25" s="215">
        <f t="shared" si="2"/>
        <v>2.398214285714286</v>
      </c>
      <c r="K25" s="215">
        <f t="shared" si="2"/>
        <v>2.398214285714286</v>
      </c>
      <c r="L25" s="215">
        <f t="shared" si="2"/>
        <v>2.398214285714286</v>
      </c>
      <c r="M25" s="215">
        <f t="shared" si="2"/>
        <v>2.398214285714286</v>
      </c>
      <c r="N25" s="195">
        <v>1</v>
      </c>
      <c r="O25" s="200" t="s">
        <v>650</v>
      </c>
    </row>
    <row r="26" spans="1:15" ht="16.5" customHeight="1">
      <c r="A26" s="186">
        <v>40</v>
      </c>
      <c r="B26" s="191">
        <v>109</v>
      </c>
      <c r="C26" s="183" t="s">
        <v>379</v>
      </c>
      <c r="D26" s="183" t="s">
        <v>606</v>
      </c>
      <c r="E26" s="184" t="s">
        <v>1539</v>
      </c>
      <c r="F26" s="191">
        <v>193.21</v>
      </c>
      <c r="G26" s="215">
        <f t="shared" si="3"/>
        <v>6.9003571428571435</v>
      </c>
      <c r="H26" s="215">
        <f t="shared" si="2"/>
        <v>6.9003571428571435</v>
      </c>
      <c r="I26" s="215">
        <f t="shared" si="2"/>
        <v>6.9003571428571435</v>
      </c>
      <c r="J26" s="215">
        <f t="shared" si="2"/>
        <v>6.9003571428571435</v>
      </c>
      <c r="K26" s="215">
        <f t="shared" si="2"/>
        <v>6.9003571428571435</v>
      </c>
      <c r="L26" s="215">
        <f t="shared" si="2"/>
        <v>6.9003571428571435</v>
      </c>
      <c r="M26" s="215">
        <f t="shared" si="2"/>
        <v>6.9003571428571435</v>
      </c>
      <c r="N26" s="182">
        <v>2</v>
      </c>
      <c r="O26" s="470" t="s">
        <v>648</v>
      </c>
    </row>
    <row r="27" spans="1:15" ht="16.5" customHeight="1">
      <c r="A27" s="195">
        <v>41</v>
      </c>
      <c r="B27" s="191">
        <v>109</v>
      </c>
      <c r="C27" s="183" t="s">
        <v>379</v>
      </c>
      <c r="D27" s="183" t="s">
        <v>606</v>
      </c>
      <c r="E27" s="184" t="s">
        <v>910</v>
      </c>
      <c r="F27" s="191">
        <v>65.25</v>
      </c>
      <c r="G27" s="215">
        <f t="shared" si="3"/>
        <v>2.330357142857143</v>
      </c>
      <c r="H27" s="215">
        <f t="shared" si="2"/>
        <v>2.330357142857143</v>
      </c>
      <c r="I27" s="215">
        <f t="shared" si="2"/>
        <v>2.330357142857143</v>
      </c>
      <c r="J27" s="215">
        <f t="shared" si="2"/>
        <v>2.330357142857143</v>
      </c>
      <c r="K27" s="215">
        <f t="shared" si="2"/>
        <v>2.330357142857143</v>
      </c>
      <c r="L27" s="215">
        <f t="shared" si="2"/>
        <v>2.330357142857143</v>
      </c>
      <c r="M27" s="215">
        <f t="shared" si="2"/>
        <v>2.330357142857143</v>
      </c>
      <c r="N27" s="182">
        <v>1</v>
      </c>
      <c r="O27" s="470" t="s">
        <v>648</v>
      </c>
    </row>
    <row r="28" spans="1:15" ht="16.5" customHeight="1">
      <c r="A28" s="186">
        <v>42</v>
      </c>
      <c r="B28" s="191">
        <v>109</v>
      </c>
      <c r="C28" s="183" t="s">
        <v>379</v>
      </c>
      <c r="D28" s="183" t="s">
        <v>606</v>
      </c>
      <c r="E28" s="184" t="s">
        <v>620</v>
      </c>
      <c r="F28" s="191">
        <v>71.54</v>
      </c>
      <c r="G28" s="215">
        <f t="shared" si="3"/>
        <v>2.555</v>
      </c>
      <c r="H28" s="215">
        <f t="shared" si="2"/>
        <v>2.555</v>
      </c>
      <c r="I28" s="215">
        <f t="shared" si="2"/>
        <v>2.555</v>
      </c>
      <c r="J28" s="215">
        <f t="shared" si="2"/>
        <v>2.555</v>
      </c>
      <c r="K28" s="215">
        <f t="shared" si="2"/>
        <v>2.555</v>
      </c>
      <c r="L28" s="215">
        <f t="shared" si="2"/>
        <v>2.555</v>
      </c>
      <c r="M28" s="215">
        <f t="shared" si="2"/>
        <v>2.555</v>
      </c>
      <c r="N28" s="182">
        <v>1</v>
      </c>
      <c r="O28" s="233" t="s">
        <v>648</v>
      </c>
    </row>
    <row r="29" spans="1:15" ht="16.5" customHeight="1">
      <c r="A29" s="195">
        <v>43</v>
      </c>
      <c r="B29" s="191">
        <v>109</v>
      </c>
      <c r="C29" s="183" t="s">
        <v>379</v>
      </c>
      <c r="D29" s="183" t="s">
        <v>606</v>
      </c>
      <c r="E29" s="184" t="s">
        <v>630</v>
      </c>
      <c r="F29" s="191">
        <v>89.09</v>
      </c>
      <c r="G29" s="215">
        <f t="shared" si="3"/>
        <v>3.181785714285714</v>
      </c>
      <c r="H29" s="215">
        <f t="shared" si="2"/>
        <v>3.181785714285714</v>
      </c>
      <c r="I29" s="215">
        <f t="shared" si="2"/>
        <v>3.181785714285714</v>
      </c>
      <c r="J29" s="215">
        <f t="shared" si="2"/>
        <v>3.181785714285714</v>
      </c>
      <c r="K29" s="215">
        <f t="shared" si="2"/>
        <v>3.181785714285714</v>
      </c>
      <c r="L29" s="215">
        <f t="shared" si="2"/>
        <v>3.181785714285714</v>
      </c>
      <c r="M29" s="215">
        <f t="shared" si="2"/>
        <v>3.181785714285714</v>
      </c>
      <c r="N29" s="182">
        <v>1</v>
      </c>
      <c r="O29" s="233" t="s">
        <v>648</v>
      </c>
    </row>
    <row r="30" spans="1:15" ht="16.5" customHeight="1">
      <c r="A30" s="186">
        <v>44</v>
      </c>
      <c r="B30" s="191">
        <v>109</v>
      </c>
      <c r="C30" s="183" t="s">
        <v>379</v>
      </c>
      <c r="D30" s="183" t="s">
        <v>606</v>
      </c>
      <c r="E30" s="184" t="s">
        <v>621</v>
      </c>
      <c r="F30" s="191">
        <v>33.05</v>
      </c>
      <c r="G30" s="215">
        <f t="shared" si="3"/>
        <v>1.1803571428571427</v>
      </c>
      <c r="H30" s="215">
        <f t="shared" si="2"/>
        <v>1.1803571428571427</v>
      </c>
      <c r="I30" s="215">
        <f t="shared" si="2"/>
        <v>1.1803571428571427</v>
      </c>
      <c r="J30" s="215">
        <f t="shared" si="2"/>
        <v>1.1803571428571427</v>
      </c>
      <c r="K30" s="215">
        <f t="shared" si="2"/>
        <v>1.1803571428571427</v>
      </c>
      <c r="L30" s="215">
        <f t="shared" si="2"/>
        <v>1.1803571428571427</v>
      </c>
      <c r="M30" s="215">
        <f t="shared" si="2"/>
        <v>1.1803571428571427</v>
      </c>
      <c r="N30" s="182">
        <v>1</v>
      </c>
      <c r="O30" s="233" t="s">
        <v>648</v>
      </c>
    </row>
    <row r="31" spans="1:15" ht="17.25" customHeight="1">
      <c r="A31" s="195">
        <v>45</v>
      </c>
      <c r="B31" s="191">
        <v>109</v>
      </c>
      <c r="C31" s="208" t="s">
        <v>379</v>
      </c>
      <c r="D31" s="208" t="s">
        <v>380</v>
      </c>
      <c r="E31" s="209" t="s">
        <v>919</v>
      </c>
      <c r="F31" s="189">
        <v>25.54</v>
      </c>
      <c r="G31" s="199">
        <f t="shared" si="3"/>
        <v>0.9121428571428571</v>
      </c>
      <c r="H31" s="199">
        <f t="shared" si="2"/>
        <v>0.9121428571428571</v>
      </c>
      <c r="I31" s="199">
        <f t="shared" si="2"/>
        <v>0.9121428571428571</v>
      </c>
      <c r="J31" s="199">
        <f t="shared" si="2"/>
        <v>0.9121428571428571</v>
      </c>
      <c r="K31" s="199">
        <f t="shared" si="2"/>
        <v>0.9121428571428571</v>
      </c>
      <c r="L31" s="199">
        <f t="shared" si="2"/>
        <v>0.9121428571428571</v>
      </c>
      <c r="M31" s="199">
        <f t="shared" si="2"/>
        <v>0.9121428571428571</v>
      </c>
      <c r="N31" s="195">
        <v>1</v>
      </c>
      <c r="O31" s="201" t="s">
        <v>648</v>
      </c>
    </row>
    <row r="32" spans="1:16" ht="14.25">
      <c r="A32" s="186">
        <v>46</v>
      </c>
      <c r="B32" s="195">
        <v>109</v>
      </c>
      <c r="C32" s="188" t="s">
        <v>379</v>
      </c>
      <c r="D32" s="188" t="s">
        <v>380</v>
      </c>
      <c r="E32" s="188" t="s">
        <v>51</v>
      </c>
      <c r="F32" s="189">
        <v>25.54</v>
      </c>
      <c r="G32" s="194"/>
      <c r="H32" s="194">
        <f>F32/4/3</f>
        <v>2.1283333333333334</v>
      </c>
      <c r="I32" s="194"/>
      <c r="J32" s="194">
        <f>H32</f>
        <v>2.1283333333333334</v>
      </c>
      <c r="K32" s="194"/>
      <c r="L32" s="194">
        <f>H32</f>
        <v>2.1283333333333334</v>
      </c>
      <c r="M32" s="194"/>
      <c r="N32" s="193">
        <v>3</v>
      </c>
      <c r="O32" s="472" t="s">
        <v>650</v>
      </c>
      <c r="P32" s="14"/>
    </row>
    <row r="33" spans="1:15" ht="16.5" customHeight="1">
      <c r="A33" s="195">
        <v>47</v>
      </c>
      <c r="B33" s="191">
        <v>109</v>
      </c>
      <c r="C33" s="183" t="s">
        <v>379</v>
      </c>
      <c r="D33" s="183" t="s">
        <v>606</v>
      </c>
      <c r="E33" s="184" t="s">
        <v>622</v>
      </c>
      <c r="F33" s="191">
        <v>30.72</v>
      </c>
      <c r="G33" s="215">
        <f>F33/4/7</f>
        <v>1.0971428571428572</v>
      </c>
      <c r="H33" s="215">
        <f aca="true" t="shared" si="4" ref="H33:M42">G33</f>
        <v>1.0971428571428572</v>
      </c>
      <c r="I33" s="215">
        <f t="shared" si="4"/>
        <v>1.0971428571428572</v>
      </c>
      <c r="J33" s="215">
        <f t="shared" si="4"/>
        <v>1.0971428571428572</v>
      </c>
      <c r="K33" s="215">
        <f t="shared" si="4"/>
        <v>1.0971428571428572</v>
      </c>
      <c r="L33" s="215">
        <f t="shared" si="4"/>
        <v>1.0971428571428572</v>
      </c>
      <c r="M33" s="215">
        <f t="shared" si="4"/>
        <v>1.0971428571428572</v>
      </c>
      <c r="N33" s="182">
        <v>1</v>
      </c>
      <c r="O33" s="233" t="s">
        <v>648</v>
      </c>
    </row>
    <row r="34" spans="1:15" s="217" customFormat="1" ht="14.25">
      <c r="A34" s="195">
        <v>51</v>
      </c>
      <c r="B34" s="195">
        <v>109</v>
      </c>
      <c r="C34" s="160" t="s">
        <v>379</v>
      </c>
      <c r="D34" s="160" t="s">
        <v>380</v>
      </c>
      <c r="E34" s="160" t="s">
        <v>1559</v>
      </c>
      <c r="F34" s="189">
        <v>73.77</v>
      </c>
      <c r="G34" s="473">
        <f>F34/4/7</f>
        <v>2.634642857142857</v>
      </c>
      <c r="H34" s="473">
        <f t="shared" si="4"/>
        <v>2.634642857142857</v>
      </c>
      <c r="I34" s="473">
        <f t="shared" si="4"/>
        <v>2.634642857142857</v>
      </c>
      <c r="J34" s="473">
        <f t="shared" si="4"/>
        <v>2.634642857142857</v>
      </c>
      <c r="K34" s="473">
        <f t="shared" si="4"/>
        <v>2.634642857142857</v>
      </c>
      <c r="L34" s="473">
        <f t="shared" si="4"/>
        <v>2.634642857142857</v>
      </c>
      <c r="M34" s="473">
        <f t="shared" si="4"/>
        <v>2.634642857142857</v>
      </c>
      <c r="N34" s="205">
        <v>1</v>
      </c>
      <c r="O34" s="507" t="s">
        <v>1561</v>
      </c>
    </row>
    <row r="35" spans="1:15" ht="16.5" customHeight="1">
      <c r="A35" s="186">
        <v>52</v>
      </c>
      <c r="B35" s="191">
        <v>109</v>
      </c>
      <c r="C35" s="183" t="s">
        <v>379</v>
      </c>
      <c r="D35" s="183" t="s">
        <v>606</v>
      </c>
      <c r="E35" s="184" t="s">
        <v>1355</v>
      </c>
      <c r="F35" s="191">
        <v>74.18</v>
      </c>
      <c r="G35" s="215">
        <f>F35/4/7</f>
        <v>2.6492857142857145</v>
      </c>
      <c r="H35" s="215">
        <f t="shared" si="4"/>
        <v>2.6492857142857145</v>
      </c>
      <c r="I35" s="215">
        <f t="shared" si="4"/>
        <v>2.6492857142857145</v>
      </c>
      <c r="J35" s="215">
        <f t="shared" si="4"/>
        <v>2.6492857142857145</v>
      </c>
      <c r="K35" s="215">
        <f t="shared" si="4"/>
        <v>2.6492857142857145</v>
      </c>
      <c r="L35" s="215">
        <f t="shared" si="4"/>
        <v>2.6492857142857145</v>
      </c>
      <c r="M35" s="215">
        <f t="shared" si="4"/>
        <v>2.6492857142857145</v>
      </c>
      <c r="N35" s="182">
        <v>1</v>
      </c>
      <c r="O35" s="233" t="s">
        <v>648</v>
      </c>
    </row>
    <row r="36" spans="1:15" ht="16.5" customHeight="1">
      <c r="A36" s="195">
        <v>57</v>
      </c>
      <c r="B36" s="191">
        <v>109</v>
      </c>
      <c r="C36" s="183" t="s">
        <v>379</v>
      </c>
      <c r="D36" s="183" t="s">
        <v>606</v>
      </c>
      <c r="E36" s="184" t="s">
        <v>625</v>
      </c>
      <c r="F36" s="191">
        <v>41.47</v>
      </c>
      <c r="G36" s="215">
        <f>F36/4/7</f>
        <v>1.4810714285714286</v>
      </c>
      <c r="H36" s="215">
        <f t="shared" si="4"/>
        <v>1.4810714285714286</v>
      </c>
      <c r="I36" s="215">
        <f t="shared" si="4"/>
        <v>1.4810714285714286</v>
      </c>
      <c r="J36" s="215">
        <f t="shared" si="4"/>
        <v>1.4810714285714286</v>
      </c>
      <c r="K36" s="215">
        <f t="shared" si="4"/>
        <v>1.4810714285714286</v>
      </c>
      <c r="L36" s="215">
        <f t="shared" si="4"/>
        <v>1.4810714285714286</v>
      </c>
      <c r="M36" s="215">
        <f t="shared" si="4"/>
        <v>1.4810714285714286</v>
      </c>
      <c r="N36" s="185">
        <v>1</v>
      </c>
      <c r="O36" s="201" t="s">
        <v>648</v>
      </c>
    </row>
    <row r="37" spans="1:15" ht="16.5" customHeight="1">
      <c r="A37" s="186">
        <v>64</v>
      </c>
      <c r="B37" s="191"/>
      <c r="C37" s="183" t="s">
        <v>1558</v>
      </c>
      <c r="D37" s="183" t="s">
        <v>606</v>
      </c>
      <c r="E37" s="184" t="s">
        <v>641</v>
      </c>
      <c r="F37" s="191">
        <v>51.32</v>
      </c>
      <c r="G37" s="473">
        <f aca="true" t="shared" si="5" ref="G37:G52">F37/4/7</f>
        <v>1.832857142857143</v>
      </c>
      <c r="H37" s="473">
        <f t="shared" si="4"/>
        <v>1.832857142857143</v>
      </c>
      <c r="I37" s="473">
        <f t="shared" si="4"/>
        <v>1.832857142857143</v>
      </c>
      <c r="J37" s="473">
        <f t="shared" si="4"/>
        <v>1.832857142857143</v>
      </c>
      <c r="K37" s="473">
        <f t="shared" si="4"/>
        <v>1.832857142857143</v>
      </c>
      <c r="L37" s="473">
        <f t="shared" si="4"/>
        <v>1.832857142857143</v>
      </c>
      <c r="M37" s="473">
        <f t="shared" si="4"/>
        <v>1.832857142857143</v>
      </c>
      <c r="N37" s="182">
        <v>2</v>
      </c>
      <c r="O37" s="201" t="s">
        <v>648</v>
      </c>
    </row>
    <row r="38" spans="1:15" ht="16.5" customHeight="1">
      <c r="A38" s="195">
        <v>65</v>
      </c>
      <c r="B38" s="191"/>
      <c r="C38" s="183" t="s">
        <v>1558</v>
      </c>
      <c r="D38" s="183" t="s">
        <v>606</v>
      </c>
      <c r="E38" s="184" t="s">
        <v>643</v>
      </c>
      <c r="F38" s="191">
        <v>11.71</v>
      </c>
      <c r="G38" s="473">
        <f t="shared" si="5"/>
        <v>0.41821428571428576</v>
      </c>
      <c r="H38" s="473">
        <f t="shared" si="4"/>
        <v>0.41821428571428576</v>
      </c>
      <c r="I38" s="473">
        <f t="shared" si="4"/>
        <v>0.41821428571428576</v>
      </c>
      <c r="J38" s="473">
        <f t="shared" si="4"/>
        <v>0.41821428571428576</v>
      </c>
      <c r="K38" s="473">
        <f t="shared" si="4"/>
        <v>0.41821428571428576</v>
      </c>
      <c r="L38" s="473">
        <f t="shared" si="4"/>
        <v>0.41821428571428576</v>
      </c>
      <c r="M38" s="473">
        <f t="shared" si="4"/>
        <v>0.41821428571428576</v>
      </c>
      <c r="N38" s="182">
        <v>2</v>
      </c>
      <c r="O38" s="201" t="s">
        <v>648</v>
      </c>
    </row>
    <row r="39" spans="1:15" ht="16.5" customHeight="1">
      <c r="A39" s="186">
        <v>66</v>
      </c>
      <c r="B39" s="191"/>
      <c r="C39" s="183" t="s">
        <v>1558</v>
      </c>
      <c r="D39" s="183" t="s">
        <v>606</v>
      </c>
      <c r="E39" s="183" t="s">
        <v>645</v>
      </c>
      <c r="F39" s="191">
        <v>19.04</v>
      </c>
      <c r="G39" s="473">
        <f t="shared" si="5"/>
        <v>0.6799999999999999</v>
      </c>
      <c r="H39" s="473">
        <f t="shared" si="4"/>
        <v>0.6799999999999999</v>
      </c>
      <c r="I39" s="473">
        <f t="shared" si="4"/>
        <v>0.6799999999999999</v>
      </c>
      <c r="J39" s="473">
        <f t="shared" si="4"/>
        <v>0.6799999999999999</v>
      </c>
      <c r="K39" s="473">
        <f t="shared" si="4"/>
        <v>0.6799999999999999</v>
      </c>
      <c r="L39" s="473">
        <f t="shared" si="4"/>
        <v>0.6799999999999999</v>
      </c>
      <c r="M39" s="473">
        <f t="shared" si="4"/>
        <v>0.6799999999999999</v>
      </c>
      <c r="N39" s="182">
        <v>2</v>
      </c>
      <c r="O39" s="201" t="s">
        <v>648</v>
      </c>
    </row>
    <row r="40" spans="1:15" ht="16.5" customHeight="1">
      <c r="A40" s="195">
        <v>67</v>
      </c>
      <c r="B40" s="191"/>
      <c r="C40" s="183" t="s">
        <v>1558</v>
      </c>
      <c r="D40" s="183" t="s">
        <v>606</v>
      </c>
      <c r="E40" s="183" t="s">
        <v>646</v>
      </c>
      <c r="F40" s="191">
        <v>16.95</v>
      </c>
      <c r="G40" s="473">
        <f t="shared" si="5"/>
        <v>0.6053571428571428</v>
      </c>
      <c r="H40" s="473">
        <f t="shared" si="4"/>
        <v>0.6053571428571428</v>
      </c>
      <c r="I40" s="473">
        <f t="shared" si="4"/>
        <v>0.6053571428571428</v>
      </c>
      <c r="J40" s="473">
        <f t="shared" si="4"/>
        <v>0.6053571428571428</v>
      </c>
      <c r="K40" s="473">
        <f t="shared" si="4"/>
        <v>0.6053571428571428</v>
      </c>
      <c r="L40" s="473">
        <f t="shared" si="4"/>
        <v>0.6053571428571428</v>
      </c>
      <c r="M40" s="473">
        <f t="shared" si="4"/>
        <v>0.6053571428571428</v>
      </c>
      <c r="N40" s="182">
        <v>1</v>
      </c>
      <c r="O40" s="201" t="s">
        <v>648</v>
      </c>
    </row>
    <row r="41" spans="1:15" ht="16.5" customHeight="1">
      <c r="A41" s="186">
        <v>68</v>
      </c>
      <c r="B41" s="191"/>
      <c r="C41" s="183" t="s">
        <v>1558</v>
      </c>
      <c r="D41" s="183" t="s">
        <v>606</v>
      </c>
      <c r="E41" s="183" t="s">
        <v>644</v>
      </c>
      <c r="F41" s="191">
        <v>19.73</v>
      </c>
      <c r="G41" s="473">
        <f t="shared" si="5"/>
        <v>0.7046428571428571</v>
      </c>
      <c r="H41" s="473">
        <f t="shared" si="4"/>
        <v>0.7046428571428571</v>
      </c>
      <c r="I41" s="473">
        <f t="shared" si="4"/>
        <v>0.7046428571428571</v>
      </c>
      <c r="J41" s="473">
        <f t="shared" si="4"/>
        <v>0.7046428571428571</v>
      </c>
      <c r="K41" s="473">
        <f t="shared" si="4"/>
        <v>0.7046428571428571</v>
      </c>
      <c r="L41" s="473">
        <f t="shared" si="4"/>
        <v>0.7046428571428571</v>
      </c>
      <c r="M41" s="473">
        <f t="shared" si="4"/>
        <v>0.7046428571428571</v>
      </c>
      <c r="N41" s="182">
        <v>2</v>
      </c>
      <c r="O41" s="201" t="s">
        <v>648</v>
      </c>
    </row>
    <row r="42" spans="1:15" ht="16.5" customHeight="1">
      <c r="A42" s="195">
        <v>69</v>
      </c>
      <c r="B42" s="191"/>
      <c r="C42" s="183" t="s">
        <v>1558</v>
      </c>
      <c r="D42" s="183" t="s">
        <v>606</v>
      </c>
      <c r="E42" s="184" t="s">
        <v>638</v>
      </c>
      <c r="F42" s="191">
        <v>24.45</v>
      </c>
      <c r="G42" s="473">
        <f t="shared" si="5"/>
        <v>0.8732142857142857</v>
      </c>
      <c r="H42" s="473">
        <f t="shared" si="4"/>
        <v>0.8732142857142857</v>
      </c>
      <c r="I42" s="473">
        <f t="shared" si="4"/>
        <v>0.8732142857142857</v>
      </c>
      <c r="J42" s="473">
        <f t="shared" si="4"/>
        <v>0.8732142857142857</v>
      </c>
      <c r="K42" s="473">
        <f t="shared" si="4"/>
        <v>0.8732142857142857</v>
      </c>
      <c r="L42" s="473">
        <f t="shared" si="4"/>
        <v>0.8732142857142857</v>
      </c>
      <c r="M42" s="473">
        <f t="shared" si="4"/>
        <v>0.8732142857142857</v>
      </c>
      <c r="N42" s="182">
        <v>2</v>
      </c>
      <c r="O42" s="201" t="s">
        <v>648</v>
      </c>
    </row>
    <row r="43" spans="1:15" ht="16.5" customHeight="1">
      <c r="A43" s="186">
        <v>70</v>
      </c>
      <c r="B43" s="191"/>
      <c r="C43" s="183" t="s">
        <v>1558</v>
      </c>
      <c r="D43" s="183" t="s">
        <v>606</v>
      </c>
      <c r="E43" s="184" t="s">
        <v>639</v>
      </c>
      <c r="F43" s="191">
        <v>90.87</v>
      </c>
      <c r="G43" s="473">
        <f t="shared" si="5"/>
        <v>3.245357142857143</v>
      </c>
      <c r="H43" s="473">
        <f aca="true" t="shared" si="6" ref="H43:M49">G43</f>
        <v>3.245357142857143</v>
      </c>
      <c r="I43" s="473">
        <f t="shared" si="6"/>
        <v>3.245357142857143</v>
      </c>
      <c r="J43" s="473">
        <f t="shared" si="6"/>
        <v>3.245357142857143</v>
      </c>
      <c r="K43" s="473">
        <f t="shared" si="6"/>
        <v>3.245357142857143</v>
      </c>
      <c r="L43" s="473">
        <f t="shared" si="6"/>
        <v>3.245357142857143</v>
      </c>
      <c r="M43" s="473">
        <f t="shared" si="6"/>
        <v>3.245357142857143</v>
      </c>
      <c r="N43" s="182">
        <v>2</v>
      </c>
      <c r="O43" s="201" t="s">
        <v>648</v>
      </c>
    </row>
    <row r="44" spans="1:15" ht="16.5" customHeight="1">
      <c r="A44" s="195">
        <v>71</v>
      </c>
      <c r="B44" s="191"/>
      <c r="C44" s="183" t="s">
        <v>1558</v>
      </c>
      <c r="D44" s="183" t="s">
        <v>606</v>
      </c>
      <c r="E44" s="183" t="s">
        <v>647</v>
      </c>
      <c r="F44" s="270">
        <v>60</v>
      </c>
      <c r="G44" s="473">
        <f t="shared" si="5"/>
        <v>2.142857142857143</v>
      </c>
      <c r="H44" s="473">
        <f t="shared" si="6"/>
        <v>2.142857142857143</v>
      </c>
      <c r="I44" s="473">
        <f t="shared" si="6"/>
        <v>2.142857142857143</v>
      </c>
      <c r="J44" s="473">
        <f t="shared" si="6"/>
        <v>2.142857142857143</v>
      </c>
      <c r="K44" s="473">
        <f t="shared" si="6"/>
        <v>2.142857142857143</v>
      </c>
      <c r="L44" s="473">
        <f t="shared" si="6"/>
        <v>2.142857142857143</v>
      </c>
      <c r="M44" s="473">
        <f t="shared" si="6"/>
        <v>2.142857142857143</v>
      </c>
      <c r="N44" s="182">
        <v>1</v>
      </c>
      <c r="O44" s="201" t="s">
        <v>648</v>
      </c>
    </row>
    <row r="45" spans="1:15" ht="16.5" customHeight="1">
      <c r="A45" s="186">
        <v>72</v>
      </c>
      <c r="B45" s="191"/>
      <c r="C45" s="183" t="s">
        <v>1558</v>
      </c>
      <c r="D45" s="183" t="s">
        <v>606</v>
      </c>
      <c r="E45" s="184" t="s">
        <v>642</v>
      </c>
      <c r="F45" s="270">
        <v>80</v>
      </c>
      <c r="G45" s="473">
        <f t="shared" si="5"/>
        <v>2.857142857142857</v>
      </c>
      <c r="H45" s="473">
        <f t="shared" si="6"/>
        <v>2.857142857142857</v>
      </c>
      <c r="I45" s="473">
        <f t="shared" si="6"/>
        <v>2.857142857142857</v>
      </c>
      <c r="J45" s="473">
        <f t="shared" si="6"/>
        <v>2.857142857142857</v>
      </c>
      <c r="K45" s="473">
        <f t="shared" si="6"/>
        <v>2.857142857142857</v>
      </c>
      <c r="L45" s="473">
        <f t="shared" si="6"/>
        <v>2.857142857142857</v>
      </c>
      <c r="M45" s="473">
        <f t="shared" si="6"/>
        <v>2.857142857142857</v>
      </c>
      <c r="N45" s="182">
        <v>1</v>
      </c>
      <c r="O45" s="201" t="s">
        <v>648</v>
      </c>
    </row>
    <row r="46" spans="1:15" ht="16.5" customHeight="1">
      <c r="A46" s="195">
        <v>73</v>
      </c>
      <c r="B46" s="191"/>
      <c r="C46" s="183" t="s">
        <v>1558</v>
      </c>
      <c r="D46" s="183" t="s">
        <v>606</v>
      </c>
      <c r="E46" s="184" t="s">
        <v>640</v>
      </c>
      <c r="F46" s="270">
        <v>40</v>
      </c>
      <c r="G46" s="473">
        <f t="shared" si="5"/>
        <v>1.4285714285714286</v>
      </c>
      <c r="H46" s="473">
        <f t="shared" si="6"/>
        <v>1.4285714285714286</v>
      </c>
      <c r="I46" s="473">
        <f t="shared" si="6"/>
        <v>1.4285714285714286</v>
      </c>
      <c r="J46" s="473">
        <f t="shared" si="6"/>
        <v>1.4285714285714286</v>
      </c>
      <c r="K46" s="473">
        <f t="shared" si="6"/>
        <v>1.4285714285714286</v>
      </c>
      <c r="L46" s="473">
        <f t="shared" si="6"/>
        <v>1.4285714285714286</v>
      </c>
      <c r="M46" s="473">
        <f t="shared" si="6"/>
        <v>1.4285714285714286</v>
      </c>
      <c r="N46" s="182">
        <v>1</v>
      </c>
      <c r="O46" s="201" t="s">
        <v>945</v>
      </c>
    </row>
    <row r="47" spans="1:15" ht="16.5" customHeight="1">
      <c r="A47" s="186">
        <v>74</v>
      </c>
      <c r="B47" s="191"/>
      <c r="C47" s="183" t="s">
        <v>1558</v>
      </c>
      <c r="D47" s="183" t="s">
        <v>606</v>
      </c>
      <c r="E47" s="184" t="s">
        <v>946</v>
      </c>
      <c r="F47" s="270"/>
      <c r="G47" s="473">
        <f t="shared" si="5"/>
        <v>0</v>
      </c>
      <c r="H47" s="473">
        <f t="shared" si="6"/>
        <v>0</v>
      </c>
      <c r="I47" s="473">
        <f t="shared" si="6"/>
        <v>0</v>
      </c>
      <c r="J47" s="473">
        <f t="shared" si="6"/>
        <v>0</v>
      </c>
      <c r="K47" s="473">
        <f t="shared" si="6"/>
        <v>0</v>
      </c>
      <c r="L47" s="473">
        <f t="shared" si="6"/>
        <v>0</v>
      </c>
      <c r="M47" s="473">
        <f t="shared" si="6"/>
        <v>0</v>
      </c>
      <c r="N47" s="182">
        <v>1</v>
      </c>
      <c r="O47" s="201" t="s">
        <v>648</v>
      </c>
    </row>
    <row r="48" spans="1:15" ht="16.5" customHeight="1">
      <c r="A48" s="195">
        <v>75</v>
      </c>
      <c r="B48" s="191"/>
      <c r="C48" s="183" t="s">
        <v>1558</v>
      </c>
      <c r="D48" s="183" t="s">
        <v>606</v>
      </c>
      <c r="E48" s="184" t="s">
        <v>947</v>
      </c>
      <c r="F48" s="270"/>
      <c r="G48" s="473">
        <f t="shared" si="5"/>
        <v>0</v>
      </c>
      <c r="H48" s="473">
        <f t="shared" si="6"/>
        <v>0</v>
      </c>
      <c r="I48" s="473">
        <f t="shared" si="6"/>
        <v>0</v>
      </c>
      <c r="J48" s="473">
        <f t="shared" si="6"/>
        <v>0</v>
      </c>
      <c r="K48" s="473">
        <f t="shared" si="6"/>
        <v>0</v>
      </c>
      <c r="L48" s="473">
        <f t="shared" si="6"/>
        <v>0</v>
      </c>
      <c r="M48" s="473">
        <f t="shared" si="6"/>
        <v>0</v>
      </c>
      <c r="N48" s="182">
        <v>2</v>
      </c>
      <c r="O48" s="201" t="s">
        <v>648</v>
      </c>
    </row>
    <row r="49" spans="1:15" ht="16.5" customHeight="1">
      <c r="A49" s="186">
        <v>76</v>
      </c>
      <c r="B49" s="191"/>
      <c r="C49" s="183" t="s">
        <v>1558</v>
      </c>
      <c r="D49" s="183" t="s">
        <v>606</v>
      </c>
      <c r="E49" s="184" t="s">
        <v>948</v>
      </c>
      <c r="F49" s="270"/>
      <c r="G49" s="473">
        <f t="shared" si="5"/>
        <v>0</v>
      </c>
      <c r="H49" s="473">
        <f t="shared" si="6"/>
        <v>0</v>
      </c>
      <c r="I49" s="473">
        <f t="shared" si="6"/>
        <v>0</v>
      </c>
      <c r="J49" s="473">
        <f t="shared" si="6"/>
        <v>0</v>
      </c>
      <c r="K49" s="473">
        <f t="shared" si="6"/>
        <v>0</v>
      </c>
      <c r="L49" s="473">
        <f t="shared" si="6"/>
        <v>0</v>
      </c>
      <c r="M49" s="473">
        <f t="shared" si="6"/>
        <v>0</v>
      </c>
      <c r="N49" s="182">
        <v>1</v>
      </c>
      <c r="O49" s="201" t="s">
        <v>648</v>
      </c>
    </row>
    <row r="50" spans="1:15" ht="16.5" customHeight="1">
      <c r="A50" s="195">
        <v>77</v>
      </c>
      <c r="B50" s="185"/>
      <c r="C50" s="183" t="s">
        <v>1558</v>
      </c>
      <c r="D50" s="190" t="s">
        <v>606</v>
      </c>
      <c r="E50" s="192" t="s">
        <v>949</v>
      </c>
      <c r="F50" s="346"/>
      <c r="G50" s="473">
        <f t="shared" si="5"/>
        <v>0</v>
      </c>
      <c r="H50" s="473">
        <f aca="true" t="shared" si="7" ref="H50:M52">G50</f>
        <v>0</v>
      </c>
      <c r="I50" s="473">
        <f t="shared" si="7"/>
        <v>0</v>
      </c>
      <c r="J50" s="473">
        <f t="shared" si="7"/>
        <v>0</v>
      </c>
      <c r="K50" s="473">
        <f t="shared" si="7"/>
        <v>0</v>
      </c>
      <c r="L50" s="473">
        <f t="shared" si="7"/>
        <v>0</v>
      </c>
      <c r="M50" s="473">
        <f t="shared" si="7"/>
        <v>0</v>
      </c>
      <c r="N50" s="187">
        <v>2</v>
      </c>
      <c r="O50" s="344" t="s">
        <v>648</v>
      </c>
    </row>
    <row r="51" spans="1:15" ht="16.5" customHeight="1">
      <c r="A51" s="186">
        <v>78</v>
      </c>
      <c r="B51" s="191"/>
      <c r="C51" s="183" t="s">
        <v>1558</v>
      </c>
      <c r="D51" s="183" t="s">
        <v>606</v>
      </c>
      <c r="E51" s="184" t="s">
        <v>1556</v>
      </c>
      <c r="F51" s="346">
        <v>211.2</v>
      </c>
      <c r="G51" s="473">
        <f t="shared" si="5"/>
        <v>7.542857142857143</v>
      </c>
      <c r="H51" s="473">
        <f t="shared" si="7"/>
        <v>7.542857142857143</v>
      </c>
      <c r="I51" s="473">
        <f t="shared" si="7"/>
        <v>7.542857142857143</v>
      </c>
      <c r="J51" s="473">
        <f t="shared" si="7"/>
        <v>7.542857142857143</v>
      </c>
      <c r="K51" s="473">
        <f t="shared" si="7"/>
        <v>7.542857142857143</v>
      </c>
      <c r="L51" s="473">
        <f t="shared" si="7"/>
        <v>7.542857142857143</v>
      </c>
      <c r="M51" s="473">
        <f t="shared" si="7"/>
        <v>7.542857142857143</v>
      </c>
      <c r="N51" s="182">
        <v>2</v>
      </c>
      <c r="O51" s="201" t="s">
        <v>648</v>
      </c>
    </row>
    <row r="52" spans="1:15" ht="16.5" customHeight="1">
      <c r="A52" s="195">
        <v>79</v>
      </c>
      <c r="B52" s="191"/>
      <c r="C52" s="183" t="s">
        <v>1558</v>
      </c>
      <c r="D52" s="183" t="s">
        <v>606</v>
      </c>
      <c r="E52" s="184" t="s">
        <v>1557</v>
      </c>
      <c r="F52" s="270"/>
      <c r="G52" s="473">
        <f t="shared" si="5"/>
        <v>0</v>
      </c>
      <c r="H52" s="473">
        <f t="shared" si="7"/>
        <v>0</v>
      </c>
      <c r="I52" s="473">
        <f t="shared" si="7"/>
        <v>0</v>
      </c>
      <c r="J52" s="473">
        <f t="shared" si="7"/>
        <v>0</v>
      </c>
      <c r="K52" s="473">
        <f t="shared" si="7"/>
        <v>0</v>
      </c>
      <c r="L52" s="473">
        <f t="shared" si="7"/>
        <v>0</v>
      </c>
      <c r="M52" s="473">
        <f t="shared" si="7"/>
        <v>0</v>
      </c>
      <c r="N52" s="182">
        <v>2</v>
      </c>
      <c r="O52" s="201" t="s">
        <v>648</v>
      </c>
    </row>
    <row r="53" spans="1:15" ht="16.5" customHeight="1" thickBot="1">
      <c r="A53" s="502"/>
      <c r="B53" s="517"/>
      <c r="C53" s="503" t="s">
        <v>390</v>
      </c>
      <c r="D53" s="503"/>
      <c r="E53" s="503"/>
      <c r="F53" s="504">
        <f aca="true" t="shared" si="8" ref="F53:N53">SUM(F16:F50)</f>
        <v>1712</v>
      </c>
      <c r="G53" s="504">
        <f t="shared" si="8"/>
        <v>61.435</v>
      </c>
      <c r="H53" s="504">
        <f t="shared" si="8"/>
        <v>61.853333333333325</v>
      </c>
      <c r="I53" s="504">
        <f t="shared" si="8"/>
        <v>61.435</v>
      </c>
      <c r="J53" s="504">
        <f t="shared" si="8"/>
        <v>61.853333333333325</v>
      </c>
      <c r="K53" s="504">
        <f t="shared" si="8"/>
        <v>59.724999999999994</v>
      </c>
      <c r="L53" s="504">
        <f t="shared" si="8"/>
        <v>63.56333333333333</v>
      </c>
      <c r="M53" s="504">
        <f t="shared" si="8"/>
        <v>59.724999999999994</v>
      </c>
      <c r="N53" s="505">
        <f t="shared" si="8"/>
        <v>50</v>
      </c>
      <c r="O53" s="506"/>
    </row>
    <row r="54" spans="1:15" ht="16.5" customHeight="1">
      <c r="A54" s="432"/>
      <c r="B54" s="432"/>
      <c r="C54" s="433"/>
      <c r="D54" s="433"/>
      <c r="E54" s="433"/>
      <c r="F54" s="434"/>
      <c r="G54" s="434"/>
      <c r="H54" s="434"/>
      <c r="I54" s="434"/>
      <c r="J54" s="434"/>
      <c r="K54" s="434"/>
      <c r="L54" s="434"/>
      <c r="M54" s="434"/>
      <c r="N54" s="435"/>
      <c r="O54" s="436"/>
    </row>
    <row r="55" spans="1:15" ht="14.25">
      <c r="A55" s="210"/>
      <c r="B55" s="181" t="s">
        <v>391</v>
      </c>
      <c r="C55" s="14"/>
      <c r="D55" s="534" t="s">
        <v>898</v>
      </c>
      <c r="E55" s="534"/>
      <c r="F55" s="534"/>
      <c r="G55" s="534"/>
      <c r="H55" s="534"/>
      <c r="I55" s="534"/>
      <c r="J55" s="534"/>
      <c r="K55" s="14"/>
      <c r="L55" s="14"/>
      <c r="M55" s="14"/>
      <c r="N55" s="14"/>
      <c r="O55" s="230"/>
    </row>
    <row r="56" spans="4:15" ht="14.25">
      <c r="D56" s="534" t="s">
        <v>1555</v>
      </c>
      <c r="E56" s="534"/>
      <c r="F56" s="534"/>
      <c r="G56" s="534"/>
      <c r="H56" s="534"/>
      <c r="I56" s="534"/>
      <c r="J56" s="534"/>
      <c r="K56" s="14"/>
      <c r="L56" s="14"/>
      <c r="M56" s="14"/>
      <c r="N56" s="14"/>
      <c r="O56" s="230"/>
    </row>
    <row r="57" spans="4:15" ht="14.25">
      <c r="D57" s="534" t="s">
        <v>394</v>
      </c>
      <c r="E57" s="534"/>
      <c r="F57" s="534"/>
      <c r="G57" s="14"/>
      <c r="H57" s="14"/>
      <c r="I57" s="14"/>
      <c r="J57" s="14"/>
      <c r="K57" s="14"/>
      <c r="L57" s="14"/>
      <c r="M57" s="14"/>
      <c r="N57" s="14"/>
      <c r="O57" s="230"/>
    </row>
    <row r="58" spans="4:15" ht="14.25">
      <c r="D58" s="431"/>
      <c r="E58" s="431"/>
      <c r="F58" s="431"/>
      <c r="G58" s="14"/>
      <c r="H58" s="14"/>
      <c r="I58" s="14"/>
      <c r="J58" s="14"/>
      <c r="K58" s="14"/>
      <c r="L58" s="14"/>
      <c r="M58" s="14"/>
      <c r="N58" s="14"/>
      <c r="O58" s="230"/>
    </row>
    <row r="59" spans="1:15" ht="14.25">
      <c r="A59" s="541" t="s">
        <v>270</v>
      </c>
      <c r="B59" s="541"/>
      <c r="C59" s="541"/>
      <c r="D59" s="541"/>
      <c r="E59" s="213"/>
      <c r="F59" s="210"/>
      <c r="G59" s="14"/>
      <c r="H59" s="14"/>
      <c r="I59" s="14"/>
      <c r="J59" s="14"/>
      <c r="K59" s="14"/>
      <c r="L59" s="14"/>
      <c r="M59" s="14"/>
      <c r="N59" s="14"/>
      <c r="O59" s="230"/>
    </row>
    <row r="60" spans="1:15" ht="14.25">
      <c r="A60" s="210"/>
      <c r="B60" s="518"/>
      <c r="C60" s="213"/>
      <c r="D60" s="213"/>
      <c r="E60" s="213"/>
      <c r="F60" s="210"/>
      <c r="G60" s="14"/>
      <c r="H60" s="14"/>
      <c r="I60" s="14"/>
      <c r="J60" s="14"/>
      <c r="K60" s="14"/>
      <c r="L60" s="14"/>
      <c r="M60" s="14"/>
      <c r="N60" s="14"/>
      <c r="O60" s="230"/>
    </row>
    <row r="61" spans="1:15" ht="14.25">
      <c r="A61" s="210"/>
      <c r="B61" s="181" t="s">
        <v>395</v>
      </c>
      <c r="C61" s="14"/>
      <c r="D61" s="14"/>
      <c r="E61" s="14"/>
      <c r="F61" s="210"/>
      <c r="G61" s="14"/>
      <c r="H61" s="14"/>
      <c r="I61" s="14"/>
      <c r="J61" s="14"/>
      <c r="K61" s="14"/>
      <c r="L61" s="14"/>
      <c r="M61" s="14"/>
      <c r="N61" s="14"/>
      <c r="O61" s="230"/>
    </row>
    <row r="62" spans="1:15" ht="14.25">
      <c r="A62" s="542" t="s">
        <v>396</v>
      </c>
      <c r="B62" s="542"/>
      <c r="C62" s="542"/>
      <c r="D62" s="14"/>
      <c r="E62" s="14" t="s">
        <v>397</v>
      </c>
      <c r="F62" s="210"/>
      <c r="G62" s="14" t="s">
        <v>398</v>
      </c>
      <c r="H62" s="14"/>
      <c r="I62" s="14"/>
      <c r="J62" s="14"/>
      <c r="K62" s="14"/>
      <c r="L62" s="14"/>
      <c r="M62" s="14"/>
      <c r="N62" s="14"/>
      <c r="O62" s="230"/>
    </row>
    <row r="63" spans="1:15" ht="14.25">
      <c r="A63" s="210"/>
      <c r="B63" s="210"/>
      <c r="C63" s="14"/>
      <c r="D63" s="14"/>
      <c r="E63" s="14"/>
      <c r="F63" s="210"/>
      <c r="G63" s="14"/>
      <c r="H63" s="14"/>
      <c r="I63" s="14"/>
      <c r="J63" s="14"/>
      <c r="K63" s="14"/>
      <c r="L63" s="14"/>
      <c r="M63" s="14"/>
      <c r="N63" s="14"/>
      <c r="O63" s="230"/>
    </row>
    <row r="64" spans="1:15" ht="14.25">
      <c r="A64" s="534" t="s">
        <v>399</v>
      </c>
      <c r="B64" s="534"/>
      <c r="C64" s="534"/>
      <c r="D64" s="534"/>
      <c r="E64" s="14" t="s">
        <v>397</v>
      </c>
      <c r="F64" s="210"/>
      <c r="G64" s="14" t="s">
        <v>256</v>
      </c>
      <c r="H64" s="14"/>
      <c r="I64" s="14"/>
      <c r="J64" s="14"/>
      <c r="K64" s="14"/>
      <c r="L64" s="14"/>
      <c r="M64" s="14"/>
      <c r="N64" s="14"/>
      <c r="O64" s="230"/>
    </row>
    <row r="65" spans="1:15" ht="14.25">
      <c r="A65" s="210"/>
      <c r="B65" s="210"/>
      <c r="C65" s="14"/>
      <c r="D65" s="14"/>
      <c r="E65" s="14"/>
      <c r="F65" s="210"/>
      <c r="G65" s="14"/>
      <c r="H65" s="14"/>
      <c r="I65" s="14"/>
      <c r="J65" s="14"/>
      <c r="K65" s="14"/>
      <c r="L65" s="14"/>
      <c r="M65" s="14"/>
      <c r="N65" s="14"/>
      <c r="O65" s="230"/>
    </row>
    <row r="66" spans="1:15" ht="14.25">
      <c r="A66" s="534" t="s">
        <v>400</v>
      </c>
      <c r="B66" s="534"/>
      <c r="C66" s="534"/>
      <c r="D66" s="14"/>
      <c r="E66" s="14" t="s">
        <v>397</v>
      </c>
      <c r="F66" s="210"/>
      <c r="G66" s="14" t="s">
        <v>401</v>
      </c>
      <c r="H66" s="14"/>
      <c r="I66" s="14"/>
      <c r="J66" s="14"/>
      <c r="K66" s="14"/>
      <c r="L66" s="14"/>
      <c r="M66" s="14"/>
      <c r="N66" s="14"/>
      <c r="O66" s="230"/>
    </row>
    <row r="67" spans="1:15" ht="14.25">
      <c r="A67" s="210"/>
      <c r="B67" s="210"/>
      <c r="C67" s="14"/>
      <c r="D67" s="14"/>
      <c r="E67" s="14"/>
      <c r="F67" s="210"/>
      <c r="G67" s="14"/>
      <c r="H67" s="14"/>
      <c r="I67" s="14"/>
      <c r="J67" s="14"/>
      <c r="K67" s="14"/>
      <c r="L67" s="14"/>
      <c r="M67" s="14"/>
      <c r="N67" s="14"/>
      <c r="O67" s="230"/>
    </row>
    <row r="68" spans="1:15" ht="14.25">
      <c r="A68" s="534" t="s">
        <v>13</v>
      </c>
      <c r="B68" s="534"/>
      <c r="C68" s="534"/>
      <c r="D68" s="14"/>
      <c r="E68" s="14" t="s">
        <v>397</v>
      </c>
      <c r="F68" s="210"/>
      <c r="G68" s="14" t="s">
        <v>1074</v>
      </c>
      <c r="H68" s="14"/>
      <c r="I68" s="14"/>
      <c r="J68" s="14"/>
      <c r="K68" s="14"/>
      <c r="L68" s="14"/>
      <c r="M68" s="14"/>
      <c r="N68" s="14"/>
      <c r="O68" s="230"/>
    </row>
    <row r="69" spans="1:15" ht="14.25">
      <c r="A69" s="210"/>
      <c r="B69" s="210"/>
      <c r="C69" s="14"/>
      <c r="D69" s="14"/>
      <c r="E69" s="14"/>
      <c r="F69" s="210"/>
      <c r="G69" s="14"/>
      <c r="H69" s="14"/>
      <c r="I69" s="14"/>
      <c r="J69" s="14"/>
      <c r="K69" s="14"/>
      <c r="L69" s="14"/>
      <c r="M69" s="14"/>
      <c r="N69" s="14"/>
      <c r="O69" s="230"/>
    </row>
    <row r="70" spans="1:15" ht="14.25">
      <c r="A70" s="534" t="s">
        <v>402</v>
      </c>
      <c r="B70" s="534"/>
      <c r="C70" s="534"/>
      <c r="D70" s="14"/>
      <c r="E70" s="540" t="s">
        <v>190</v>
      </c>
      <c r="F70" s="540"/>
      <c r="G70" s="14" t="s">
        <v>1570</v>
      </c>
      <c r="H70" s="14"/>
      <c r="I70" s="14"/>
      <c r="J70" s="14"/>
      <c r="K70" s="14"/>
      <c r="L70" s="14"/>
      <c r="M70" s="14"/>
      <c r="N70" s="14"/>
      <c r="O70" s="230"/>
    </row>
    <row r="71" spans="1:9" ht="14.25">
      <c r="A71" s="534" t="s">
        <v>402</v>
      </c>
      <c r="B71" s="534"/>
      <c r="C71" s="534"/>
      <c r="D71" s="14"/>
      <c r="E71" s="540" t="s">
        <v>190</v>
      </c>
      <c r="F71" s="540"/>
      <c r="G71" s="534" t="s">
        <v>1571</v>
      </c>
      <c r="H71" s="534"/>
      <c r="I71" s="534"/>
    </row>
  </sheetData>
  <sheetProtection/>
  <mergeCells count="26">
    <mergeCell ref="E70:F70"/>
    <mergeCell ref="A71:C71"/>
    <mergeCell ref="E71:F71"/>
    <mergeCell ref="G71:I71"/>
    <mergeCell ref="A59:D59"/>
    <mergeCell ref="A62:C62"/>
    <mergeCell ref="A64:D64"/>
    <mergeCell ref="A66:C66"/>
    <mergeCell ref="A68:C68"/>
    <mergeCell ref="A70:C70"/>
    <mergeCell ref="D55:J55"/>
    <mergeCell ref="D56:J56"/>
    <mergeCell ref="D57:F57"/>
    <mergeCell ref="J5:M5"/>
    <mergeCell ref="A6:D6"/>
    <mergeCell ref="A8:O8"/>
    <mergeCell ref="A9:O9"/>
    <mergeCell ref="A10:O10"/>
    <mergeCell ref="G11:M11"/>
    <mergeCell ref="A1:C1"/>
    <mergeCell ref="J1:M1"/>
    <mergeCell ref="J2:N2"/>
    <mergeCell ref="A3:D3"/>
    <mergeCell ref="J3:N3"/>
    <mergeCell ref="A4:D4"/>
    <mergeCell ref="J4:N4"/>
  </mergeCells>
  <printOptions/>
  <pageMargins left="0.1725" right="0.25" top="0.049833333333333334" bottom="0.06516666666666666" header="0.3" footer="0.3"/>
  <pageSetup fitToHeight="0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95"/>
  <sheetViews>
    <sheetView view="pageBreakPreview" zoomScale="80" zoomScaleNormal="90" zoomScaleSheetLayoutView="80" zoomScalePageLayoutView="0" workbookViewId="0" topLeftCell="A1">
      <selection activeCell="A82" sqref="A82:IV82"/>
    </sheetView>
  </sheetViews>
  <sheetFormatPr defaultColWidth="9.140625" defaultRowHeight="15"/>
  <cols>
    <col min="1" max="1" width="7.28125" style="0" customWidth="1"/>
    <col min="2" max="2" width="8.421875" style="105" customWidth="1"/>
    <col min="3" max="3" width="24.140625" style="0" customWidth="1"/>
    <col min="4" max="4" width="21.8515625" style="0" customWidth="1"/>
    <col min="5" max="5" width="26.140625" style="0" customWidth="1"/>
    <col min="6" max="6" width="12.8515625" style="0" customWidth="1"/>
    <col min="7" max="7" width="10.140625" style="0" bestFit="1" customWidth="1"/>
    <col min="13" max="13" width="13.00390625" style="0" customWidth="1"/>
    <col min="14" max="14" width="20.00390625" style="105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4" ht="17.25">
      <c r="A7" s="2"/>
      <c r="B7" s="8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5"/>
    </row>
    <row r="8" spans="1:14" ht="17.25">
      <c r="A8" s="2"/>
      <c r="B8" s="8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5"/>
    </row>
    <row r="9" spans="1:14" ht="17.25">
      <c r="A9" s="543" t="s">
        <v>549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</row>
    <row r="10" spans="1:14" ht="17.25">
      <c r="A10" s="543" t="s">
        <v>1360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</row>
    <row r="11" spans="1:14" ht="31.5" customHeight="1">
      <c r="A11" s="699" t="s">
        <v>369</v>
      </c>
      <c r="B11" s="709" t="s">
        <v>185</v>
      </c>
      <c r="C11" s="699" t="s">
        <v>191</v>
      </c>
      <c r="D11" s="699" t="s">
        <v>187</v>
      </c>
      <c r="E11" s="701" t="s">
        <v>370</v>
      </c>
      <c r="F11" s="711" t="s">
        <v>189</v>
      </c>
      <c r="G11" s="556" t="s">
        <v>371</v>
      </c>
      <c r="H11" s="557"/>
      <c r="I11" s="557"/>
      <c r="J11" s="557"/>
      <c r="K11" s="557"/>
      <c r="L11" s="558"/>
      <c r="M11" s="699" t="s">
        <v>406</v>
      </c>
      <c r="N11" s="701" t="s">
        <v>372</v>
      </c>
    </row>
    <row r="12" spans="1:14" ht="24" customHeight="1">
      <c r="A12" s="700"/>
      <c r="B12" s="710"/>
      <c r="C12" s="700"/>
      <c r="D12" s="700"/>
      <c r="E12" s="702"/>
      <c r="F12" s="712"/>
      <c r="G12" s="5" t="s">
        <v>373</v>
      </c>
      <c r="H12" s="5" t="s">
        <v>374</v>
      </c>
      <c r="I12" s="5" t="s">
        <v>375</v>
      </c>
      <c r="J12" s="5" t="s">
        <v>376</v>
      </c>
      <c r="K12" s="5" t="s">
        <v>377</v>
      </c>
      <c r="L12" s="5" t="s">
        <v>378</v>
      </c>
      <c r="M12" s="700"/>
      <c r="N12" s="702"/>
    </row>
    <row r="13" spans="1:14" ht="18">
      <c r="A13" s="38">
        <v>1</v>
      </c>
      <c r="B13" s="37">
        <v>2353</v>
      </c>
      <c r="C13" s="10" t="s">
        <v>582</v>
      </c>
      <c r="D13" s="10" t="s">
        <v>385</v>
      </c>
      <c r="E13" s="10" t="s">
        <v>583</v>
      </c>
      <c r="F13" s="55">
        <v>0.526</v>
      </c>
      <c r="G13" s="55"/>
      <c r="H13" s="55"/>
      <c r="I13" s="55"/>
      <c r="J13" s="55">
        <v>0.526</v>
      </c>
      <c r="K13" s="55"/>
      <c r="L13" s="55"/>
      <c r="M13" s="47">
        <v>1</v>
      </c>
      <c r="N13" s="91" t="s">
        <v>363</v>
      </c>
    </row>
    <row r="14" spans="1:14" s="101" customFormat="1" ht="26.25">
      <c r="A14" s="61">
        <v>2</v>
      </c>
      <c r="B14" s="17">
        <v>264</v>
      </c>
      <c r="C14" s="33" t="s">
        <v>584</v>
      </c>
      <c r="D14" s="33" t="s">
        <v>465</v>
      </c>
      <c r="E14" s="33" t="s">
        <v>845</v>
      </c>
      <c r="F14" s="55">
        <v>0.7</v>
      </c>
      <c r="G14" s="55"/>
      <c r="H14" s="55"/>
      <c r="I14" s="55"/>
      <c r="J14" s="55">
        <v>0.7</v>
      </c>
      <c r="K14" s="55"/>
      <c r="L14" s="55"/>
      <c r="M14" s="47">
        <v>1</v>
      </c>
      <c r="N14" s="401" t="s">
        <v>1036</v>
      </c>
    </row>
    <row r="15" spans="1:14" ht="18">
      <c r="A15" s="38">
        <v>3</v>
      </c>
      <c r="B15" s="37">
        <v>109</v>
      </c>
      <c r="C15" s="10" t="s">
        <v>379</v>
      </c>
      <c r="D15" s="10" t="s">
        <v>380</v>
      </c>
      <c r="E15" s="10" t="s">
        <v>561</v>
      </c>
      <c r="F15" s="55">
        <v>38.8</v>
      </c>
      <c r="G15" s="55">
        <v>3.23</v>
      </c>
      <c r="H15" s="55"/>
      <c r="I15" s="55">
        <v>3.23</v>
      </c>
      <c r="J15" s="55"/>
      <c r="K15" s="55">
        <v>3.23</v>
      </c>
      <c r="L15" s="55"/>
      <c r="M15" s="47">
        <v>2</v>
      </c>
      <c r="N15" s="37" t="s">
        <v>388</v>
      </c>
    </row>
    <row r="16" spans="1:14" ht="18">
      <c r="A16" s="38">
        <v>4</v>
      </c>
      <c r="B16" s="37">
        <v>109</v>
      </c>
      <c r="C16" s="10" t="s">
        <v>379</v>
      </c>
      <c r="D16" s="10" t="s">
        <v>380</v>
      </c>
      <c r="E16" s="10" t="s">
        <v>550</v>
      </c>
      <c r="F16" s="55">
        <v>28.68</v>
      </c>
      <c r="G16" s="164"/>
      <c r="H16" s="55">
        <f>F16/4/3</f>
        <v>2.39</v>
      </c>
      <c r="I16" s="164"/>
      <c r="J16" s="55">
        <f>F16/4/3</f>
        <v>2.39</v>
      </c>
      <c r="K16" s="164"/>
      <c r="L16" s="55">
        <f>F16/4/3</f>
        <v>2.39</v>
      </c>
      <c r="M16" s="47">
        <v>2</v>
      </c>
      <c r="N16" s="37" t="s">
        <v>388</v>
      </c>
    </row>
    <row r="17" spans="1:14" ht="18">
      <c r="A17" s="61">
        <v>5</v>
      </c>
      <c r="B17" s="37">
        <v>109</v>
      </c>
      <c r="C17" s="10" t="s">
        <v>379</v>
      </c>
      <c r="D17" s="10" t="s">
        <v>380</v>
      </c>
      <c r="E17" s="10" t="s">
        <v>551</v>
      </c>
      <c r="F17" s="55">
        <v>31.17</v>
      </c>
      <c r="G17" s="164"/>
      <c r="H17" s="55">
        <v>2.6</v>
      </c>
      <c r="I17" s="164"/>
      <c r="J17" s="55">
        <v>2.6</v>
      </c>
      <c r="K17" s="164"/>
      <c r="L17" s="55">
        <v>2.6</v>
      </c>
      <c r="M17" s="47">
        <v>2</v>
      </c>
      <c r="N17" s="37" t="s">
        <v>388</v>
      </c>
    </row>
    <row r="18" spans="1:14" ht="18">
      <c r="A18" s="38">
        <v>6</v>
      </c>
      <c r="B18" s="37">
        <v>109</v>
      </c>
      <c r="C18" s="10" t="s">
        <v>379</v>
      </c>
      <c r="D18" s="10" t="s">
        <v>380</v>
      </c>
      <c r="E18" s="10" t="s">
        <v>552</v>
      </c>
      <c r="F18" s="55">
        <v>33.33</v>
      </c>
      <c r="G18" s="164"/>
      <c r="H18" s="55">
        <f aca="true" t="shared" si="0" ref="H18:H25">F18/4/3</f>
        <v>2.7775</v>
      </c>
      <c r="I18" s="164"/>
      <c r="J18" s="55">
        <f aca="true" t="shared" si="1" ref="J18:J25">F18/4/3</f>
        <v>2.7775</v>
      </c>
      <c r="K18" s="164"/>
      <c r="L18" s="55">
        <f aca="true" t="shared" si="2" ref="L18:L25">F18/4/3</f>
        <v>2.7775</v>
      </c>
      <c r="M18" s="47">
        <v>2</v>
      </c>
      <c r="N18" s="37" t="s">
        <v>388</v>
      </c>
    </row>
    <row r="19" spans="1:14" ht="18">
      <c r="A19" s="38">
        <v>7</v>
      </c>
      <c r="B19" s="37">
        <v>109</v>
      </c>
      <c r="C19" s="10" t="s">
        <v>379</v>
      </c>
      <c r="D19" s="10" t="s">
        <v>380</v>
      </c>
      <c r="E19" s="10" t="s">
        <v>553</v>
      </c>
      <c r="F19" s="55">
        <v>29.68</v>
      </c>
      <c r="G19" s="164"/>
      <c r="H19" s="55">
        <f t="shared" si="0"/>
        <v>2.473333333333333</v>
      </c>
      <c r="I19" s="164"/>
      <c r="J19" s="55">
        <f t="shared" si="1"/>
        <v>2.473333333333333</v>
      </c>
      <c r="K19" s="164"/>
      <c r="L19" s="55">
        <f t="shared" si="2"/>
        <v>2.473333333333333</v>
      </c>
      <c r="M19" s="47">
        <v>2</v>
      </c>
      <c r="N19" s="37" t="s">
        <v>388</v>
      </c>
    </row>
    <row r="20" spans="1:14" ht="18">
      <c r="A20" s="61">
        <v>8</v>
      </c>
      <c r="B20" s="37">
        <v>109</v>
      </c>
      <c r="C20" s="10" t="s">
        <v>379</v>
      </c>
      <c r="D20" s="10" t="s">
        <v>380</v>
      </c>
      <c r="E20" s="10" t="s">
        <v>554</v>
      </c>
      <c r="F20" s="55">
        <v>26.86</v>
      </c>
      <c r="G20" s="164"/>
      <c r="H20" s="55">
        <f t="shared" si="0"/>
        <v>2.2383333333333333</v>
      </c>
      <c r="I20" s="164"/>
      <c r="J20" s="55">
        <f t="shared" si="1"/>
        <v>2.2383333333333333</v>
      </c>
      <c r="K20" s="164"/>
      <c r="L20" s="55">
        <f t="shared" si="2"/>
        <v>2.2383333333333333</v>
      </c>
      <c r="M20" s="47">
        <v>2</v>
      </c>
      <c r="N20" s="37" t="s">
        <v>388</v>
      </c>
    </row>
    <row r="21" spans="1:14" ht="18">
      <c r="A21" s="38">
        <v>9</v>
      </c>
      <c r="B21" s="37">
        <v>109</v>
      </c>
      <c r="C21" s="10" t="s">
        <v>379</v>
      </c>
      <c r="D21" s="10" t="s">
        <v>380</v>
      </c>
      <c r="E21" s="10" t="s">
        <v>555</v>
      </c>
      <c r="F21" s="55">
        <v>24.04</v>
      </c>
      <c r="G21" s="164"/>
      <c r="H21" s="55">
        <f t="shared" si="0"/>
        <v>2.0033333333333334</v>
      </c>
      <c r="I21" s="164"/>
      <c r="J21" s="55">
        <f t="shared" si="1"/>
        <v>2.0033333333333334</v>
      </c>
      <c r="K21" s="164"/>
      <c r="L21" s="55">
        <f t="shared" si="2"/>
        <v>2.0033333333333334</v>
      </c>
      <c r="M21" s="47">
        <v>2</v>
      </c>
      <c r="N21" s="37" t="s">
        <v>388</v>
      </c>
    </row>
    <row r="22" spans="1:14" ht="18">
      <c r="A22" s="38">
        <v>10</v>
      </c>
      <c r="B22" s="37">
        <v>109</v>
      </c>
      <c r="C22" s="10" t="s">
        <v>379</v>
      </c>
      <c r="D22" s="10" t="s">
        <v>380</v>
      </c>
      <c r="E22" s="10" t="s">
        <v>556</v>
      </c>
      <c r="F22" s="55">
        <v>68.32</v>
      </c>
      <c r="G22" s="164"/>
      <c r="H22" s="55">
        <f t="shared" si="0"/>
        <v>5.6933333333333325</v>
      </c>
      <c r="I22" s="164"/>
      <c r="J22" s="55">
        <f t="shared" si="1"/>
        <v>5.6933333333333325</v>
      </c>
      <c r="K22" s="164"/>
      <c r="L22" s="55">
        <f t="shared" si="2"/>
        <v>5.6933333333333325</v>
      </c>
      <c r="M22" s="47">
        <v>4</v>
      </c>
      <c r="N22" s="37" t="s">
        <v>388</v>
      </c>
    </row>
    <row r="23" spans="1:14" ht="18">
      <c r="A23" s="61">
        <v>11</v>
      </c>
      <c r="B23" s="37">
        <v>109</v>
      </c>
      <c r="C23" s="10" t="s">
        <v>379</v>
      </c>
      <c r="D23" s="10" t="s">
        <v>380</v>
      </c>
      <c r="E23" s="10" t="s">
        <v>570</v>
      </c>
      <c r="F23" s="55">
        <v>50.74</v>
      </c>
      <c r="G23" s="164"/>
      <c r="H23" s="55">
        <f t="shared" si="0"/>
        <v>4.2283333333333335</v>
      </c>
      <c r="I23" s="164"/>
      <c r="J23" s="55">
        <f t="shared" si="1"/>
        <v>4.2283333333333335</v>
      </c>
      <c r="K23" s="164"/>
      <c r="L23" s="55">
        <f t="shared" si="2"/>
        <v>4.2283333333333335</v>
      </c>
      <c r="M23" s="47">
        <v>2</v>
      </c>
      <c r="N23" s="37" t="s">
        <v>388</v>
      </c>
    </row>
    <row r="24" spans="1:14" ht="18">
      <c r="A24" s="38">
        <v>12</v>
      </c>
      <c r="B24" s="37">
        <v>109</v>
      </c>
      <c r="C24" s="10" t="s">
        <v>379</v>
      </c>
      <c r="D24" s="10" t="s">
        <v>380</v>
      </c>
      <c r="E24" s="10" t="s">
        <v>571</v>
      </c>
      <c r="F24" s="55">
        <v>35.32</v>
      </c>
      <c r="G24" s="164"/>
      <c r="H24" s="55">
        <f t="shared" si="0"/>
        <v>2.9433333333333334</v>
      </c>
      <c r="I24" s="164"/>
      <c r="J24" s="55">
        <f t="shared" si="1"/>
        <v>2.9433333333333334</v>
      </c>
      <c r="K24" s="164"/>
      <c r="L24" s="55">
        <f t="shared" si="2"/>
        <v>2.9433333333333334</v>
      </c>
      <c r="M24" s="47">
        <v>2</v>
      </c>
      <c r="N24" s="37" t="s">
        <v>388</v>
      </c>
    </row>
    <row r="25" spans="1:14" ht="18">
      <c r="A25" s="38">
        <v>13</v>
      </c>
      <c r="B25" s="37">
        <v>109</v>
      </c>
      <c r="C25" s="10" t="s">
        <v>379</v>
      </c>
      <c r="D25" s="10" t="s">
        <v>380</v>
      </c>
      <c r="E25" s="10" t="s">
        <v>585</v>
      </c>
      <c r="F25" s="55">
        <v>44.6</v>
      </c>
      <c r="G25" s="164"/>
      <c r="H25" s="55">
        <f t="shared" si="0"/>
        <v>3.716666666666667</v>
      </c>
      <c r="I25" s="164"/>
      <c r="J25" s="55">
        <f t="shared" si="1"/>
        <v>3.716666666666667</v>
      </c>
      <c r="K25" s="164"/>
      <c r="L25" s="55">
        <f t="shared" si="2"/>
        <v>3.716666666666667</v>
      </c>
      <c r="M25" s="47">
        <v>3</v>
      </c>
      <c r="N25" s="37" t="s">
        <v>388</v>
      </c>
    </row>
    <row r="26" spans="1:14" ht="18">
      <c r="A26" s="61">
        <v>14</v>
      </c>
      <c r="B26" s="37">
        <v>109</v>
      </c>
      <c r="C26" s="10" t="s">
        <v>379</v>
      </c>
      <c r="D26" s="10" t="s">
        <v>380</v>
      </c>
      <c r="E26" s="10" t="s">
        <v>577</v>
      </c>
      <c r="F26" s="55">
        <v>44.77</v>
      </c>
      <c r="G26" s="55">
        <f aca="true" t="shared" si="3" ref="G26:G31">F26/4/3</f>
        <v>3.7308333333333334</v>
      </c>
      <c r="H26" s="55"/>
      <c r="I26" s="55">
        <f aca="true" t="shared" si="4" ref="I26:I31">F26/4/3</f>
        <v>3.7308333333333334</v>
      </c>
      <c r="J26" s="55"/>
      <c r="K26" s="55">
        <f aca="true" t="shared" si="5" ref="K26:K31">F26/4/3</f>
        <v>3.7308333333333334</v>
      </c>
      <c r="L26" s="55"/>
      <c r="M26" s="47">
        <v>2</v>
      </c>
      <c r="N26" s="37" t="s">
        <v>388</v>
      </c>
    </row>
    <row r="27" spans="1:14" ht="18">
      <c r="A27" s="38">
        <v>15</v>
      </c>
      <c r="B27" s="37">
        <v>109</v>
      </c>
      <c r="C27" s="10" t="s">
        <v>379</v>
      </c>
      <c r="D27" s="10" t="s">
        <v>380</v>
      </c>
      <c r="E27" s="10" t="s">
        <v>576</v>
      </c>
      <c r="F27" s="55">
        <v>38.8</v>
      </c>
      <c r="G27" s="55">
        <f t="shared" si="3"/>
        <v>3.233333333333333</v>
      </c>
      <c r="H27" s="55"/>
      <c r="I27" s="55">
        <f t="shared" si="4"/>
        <v>3.233333333333333</v>
      </c>
      <c r="J27" s="55"/>
      <c r="K27" s="55">
        <f t="shared" si="5"/>
        <v>3.233333333333333</v>
      </c>
      <c r="L27" s="55"/>
      <c r="M27" s="47">
        <v>3</v>
      </c>
      <c r="N27" s="37" t="s">
        <v>388</v>
      </c>
    </row>
    <row r="28" spans="1:14" ht="18">
      <c r="A28" s="38">
        <v>16</v>
      </c>
      <c r="B28" s="37">
        <v>109</v>
      </c>
      <c r="C28" s="10" t="s">
        <v>379</v>
      </c>
      <c r="D28" s="10" t="s">
        <v>380</v>
      </c>
      <c r="E28" s="10" t="s">
        <v>575</v>
      </c>
      <c r="F28" s="55">
        <v>38.47</v>
      </c>
      <c r="G28" s="55">
        <f t="shared" si="3"/>
        <v>3.205833333333333</v>
      </c>
      <c r="H28" s="55"/>
      <c r="I28" s="55">
        <f t="shared" si="4"/>
        <v>3.205833333333333</v>
      </c>
      <c r="J28" s="55"/>
      <c r="K28" s="55">
        <f t="shared" si="5"/>
        <v>3.205833333333333</v>
      </c>
      <c r="L28" s="55"/>
      <c r="M28" s="47">
        <v>2</v>
      </c>
      <c r="N28" s="37" t="s">
        <v>388</v>
      </c>
    </row>
    <row r="29" spans="1:14" ht="18">
      <c r="A29" s="61">
        <v>17</v>
      </c>
      <c r="B29" s="37">
        <v>109</v>
      </c>
      <c r="C29" s="10" t="s">
        <v>379</v>
      </c>
      <c r="D29" s="10" t="s">
        <v>380</v>
      </c>
      <c r="E29" s="10" t="s">
        <v>572</v>
      </c>
      <c r="F29" s="55">
        <v>34.32</v>
      </c>
      <c r="G29" s="55">
        <f t="shared" si="3"/>
        <v>2.86</v>
      </c>
      <c r="H29" s="55"/>
      <c r="I29" s="55">
        <f t="shared" si="4"/>
        <v>2.86</v>
      </c>
      <c r="J29" s="55"/>
      <c r="K29" s="55">
        <f t="shared" si="5"/>
        <v>2.86</v>
      </c>
      <c r="L29" s="55"/>
      <c r="M29" s="47">
        <v>2</v>
      </c>
      <c r="N29" s="37" t="s">
        <v>388</v>
      </c>
    </row>
    <row r="30" spans="1:14" ht="18">
      <c r="A30" s="38">
        <v>18</v>
      </c>
      <c r="B30" s="37">
        <v>109</v>
      </c>
      <c r="C30" s="10" t="s">
        <v>379</v>
      </c>
      <c r="D30" s="10" t="s">
        <v>380</v>
      </c>
      <c r="E30" s="10" t="s">
        <v>573</v>
      </c>
      <c r="F30" s="55">
        <v>29.35</v>
      </c>
      <c r="G30" s="55">
        <f t="shared" si="3"/>
        <v>2.4458333333333333</v>
      </c>
      <c r="H30" s="55"/>
      <c r="I30" s="55">
        <f t="shared" si="4"/>
        <v>2.4458333333333333</v>
      </c>
      <c r="J30" s="55"/>
      <c r="K30" s="55">
        <f t="shared" si="5"/>
        <v>2.4458333333333333</v>
      </c>
      <c r="L30" s="55"/>
      <c r="M30" s="47">
        <v>2</v>
      </c>
      <c r="N30" s="37" t="s">
        <v>388</v>
      </c>
    </row>
    <row r="31" spans="1:14" ht="18">
      <c r="A31" s="38">
        <v>19</v>
      </c>
      <c r="B31" s="37">
        <v>109</v>
      </c>
      <c r="C31" s="10" t="s">
        <v>379</v>
      </c>
      <c r="D31" s="10" t="s">
        <v>380</v>
      </c>
      <c r="E31" s="10" t="s">
        <v>574</v>
      </c>
      <c r="F31" s="55">
        <v>28.85</v>
      </c>
      <c r="G31" s="55">
        <f t="shared" si="3"/>
        <v>2.404166666666667</v>
      </c>
      <c r="H31" s="55"/>
      <c r="I31" s="55">
        <f t="shared" si="4"/>
        <v>2.404166666666667</v>
      </c>
      <c r="J31" s="55"/>
      <c r="K31" s="55">
        <f t="shared" si="5"/>
        <v>2.404166666666667</v>
      </c>
      <c r="L31" s="55"/>
      <c r="M31" s="47">
        <v>2</v>
      </c>
      <c r="N31" s="37" t="s">
        <v>388</v>
      </c>
    </row>
    <row r="32" spans="1:14" ht="18">
      <c r="A32" s="61">
        <v>20</v>
      </c>
      <c r="B32" s="37">
        <v>109</v>
      </c>
      <c r="C32" s="10" t="s">
        <v>379</v>
      </c>
      <c r="D32" s="10" t="s">
        <v>380</v>
      </c>
      <c r="E32" s="10" t="s">
        <v>586</v>
      </c>
      <c r="F32" s="55">
        <v>40.79</v>
      </c>
      <c r="G32" s="55"/>
      <c r="H32" s="55">
        <f>F32/4/3</f>
        <v>3.3991666666666664</v>
      </c>
      <c r="I32" s="55"/>
      <c r="J32" s="55">
        <f>F32/4/3</f>
        <v>3.3991666666666664</v>
      </c>
      <c r="K32" s="55"/>
      <c r="L32" s="55">
        <f>F32/4/3</f>
        <v>3.3991666666666664</v>
      </c>
      <c r="M32" s="47">
        <v>2</v>
      </c>
      <c r="N32" s="37" t="s">
        <v>388</v>
      </c>
    </row>
    <row r="33" spans="1:14" ht="19.5" customHeight="1">
      <c r="A33" s="38">
        <v>21</v>
      </c>
      <c r="B33" s="37">
        <v>109</v>
      </c>
      <c r="C33" s="10" t="s">
        <v>379</v>
      </c>
      <c r="D33" s="10" t="s">
        <v>380</v>
      </c>
      <c r="E33" s="10" t="s">
        <v>589</v>
      </c>
      <c r="F33" s="55">
        <v>38.63</v>
      </c>
      <c r="G33" s="55"/>
      <c r="H33" s="55">
        <f>F33/4/3</f>
        <v>3.2191666666666667</v>
      </c>
      <c r="I33" s="55"/>
      <c r="J33" s="55">
        <f>F33/4/3</f>
        <v>3.2191666666666667</v>
      </c>
      <c r="K33" s="55"/>
      <c r="L33" s="55">
        <f>F33/4/3</f>
        <v>3.2191666666666667</v>
      </c>
      <c r="M33" s="47">
        <v>2</v>
      </c>
      <c r="N33" s="37" t="s">
        <v>388</v>
      </c>
    </row>
    <row r="34" spans="1:14" ht="18">
      <c r="A34" s="38">
        <v>22</v>
      </c>
      <c r="B34" s="37">
        <v>109</v>
      </c>
      <c r="C34" s="10" t="s">
        <v>379</v>
      </c>
      <c r="D34" s="10" t="s">
        <v>380</v>
      </c>
      <c r="E34" s="10" t="s">
        <v>588</v>
      </c>
      <c r="F34" s="55">
        <v>59.36</v>
      </c>
      <c r="G34" s="55"/>
      <c r="H34" s="55">
        <f>F34/4/3</f>
        <v>4.946666666666666</v>
      </c>
      <c r="I34" s="55"/>
      <c r="J34" s="55">
        <f>F34/4/3</f>
        <v>4.946666666666666</v>
      </c>
      <c r="K34" s="55"/>
      <c r="L34" s="55">
        <f>F34/4/3</f>
        <v>4.946666666666666</v>
      </c>
      <c r="M34" s="47">
        <v>3</v>
      </c>
      <c r="N34" s="37" t="s">
        <v>388</v>
      </c>
    </row>
    <row r="35" spans="1:14" ht="18">
      <c r="A35" s="61">
        <v>23</v>
      </c>
      <c r="B35" s="37">
        <v>109</v>
      </c>
      <c r="C35" s="10" t="s">
        <v>379</v>
      </c>
      <c r="D35" s="10" t="s">
        <v>380</v>
      </c>
      <c r="E35" s="10" t="s">
        <v>587</v>
      </c>
      <c r="F35" s="55">
        <v>56.88</v>
      </c>
      <c r="G35" s="55"/>
      <c r="H35" s="55">
        <f>F35/4/3</f>
        <v>4.74</v>
      </c>
      <c r="I35" s="55"/>
      <c r="J35" s="55">
        <f>F35/4/3</f>
        <v>4.74</v>
      </c>
      <c r="K35" s="55"/>
      <c r="L35" s="55">
        <f>F35/4/3</f>
        <v>4.74</v>
      </c>
      <c r="M35" s="47">
        <v>3</v>
      </c>
      <c r="N35" s="37" t="s">
        <v>388</v>
      </c>
    </row>
    <row r="36" spans="1:14" ht="18">
      <c r="A36" s="38">
        <v>24</v>
      </c>
      <c r="B36" s="37">
        <v>109</v>
      </c>
      <c r="C36" s="10" t="s">
        <v>379</v>
      </c>
      <c r="D36" s="10" t="s">
        <v>380</v>
      </c>
      <c r="E36" s="10" t="s">
        <v>562</v>
      </c>
      <c r="F36" s="55">
        <v>25.53</v>
      </c>
      <c r="G36" s="55">
        <f aca="true" t="shared" si="6" ref="G36:G41">F36/4/3</f>
        <v>2.1275</v>
      </c>
      <c r="H36" s="55"/>
      <c r="I36" s="55">
        <f aca="true" t="shared" si="7" ref="I36:I41">F36/4/3</f>
        <v>2.1275</v>
      </c>
      <c r="J36" s="55"/>
      <c r="K36" s="55">
        <f aca="true" t="shared" si="8" ref="K36:K41">F36/4/3</f>
        <v>2.1275</v>
      </c>
      <c r="L36" s="55"/>
      <c r="M36" s="47">
        <v>2</v>
      </c>
      <c r="N36" s="37" t="s">
        <v>388</v>
      </c>
    </row>
    <row r="37" spans="1:14" ht="18">
      <c r="A37" s="38">
        <v>25</v>
      </c>
      <c r="B37" s="37">
        <v>109</v>
      </c>
      <c r="C37" s="10" t="s">
        <v>379</v>
      </c>
      <c r="D37" s="10" t="s">
        <v>380</v>
      </c>
      <c r="E37" s="10" t="s">
        <v>557</v>
      </c>
      <c r="F37" s="55">
        <v>23.71</v>
      </c>
      <c r="G37" s="55">
        <f t="shared" si="6"/>
        <v>1.9758333333333333</v>
      </c>
      <c r="H37" s="55"/>
      <c r="I37" s="55">
        <f t="shared" si="7"/>
        <v>1.9758333333333333</v>
      </c>
      <c r="J37" s="55"/>
      <c r="K37" s="55">
        <f t="shared" si="8"/>
        <v>1.9758333333333333</v>
      </c>
      <c r="L37" s="55"/>
      <c r="M37" s="47">
        <v>2</v>
      </c>
      <c r="N37" s="37" t="s">
        <v>388</v>
      </c>
    </row>
    <row r="38" spans="1:14" ht="18">
      <c r="A38" s="61">
        <v>26</v>
      </c>
      <c r="B38" s="37">
        <v>109</v>
      </c>
      <c r="C38" s="10" t="s">
        <v>379</v>
      </c>
      <c r="D38" s="10" t="s">
        <v>380</v>
      </c>
      <c r="E38" s="10" t="s">
        <v>558</v>
      </c>
      <c r="F38" s="55">
        <v>68.82</v>
      </c>
      <c r="G38" s="55">
        <f t="shared" si="6"/>
        <v>5.734999999999999</v>
      </c>
      <c r="H38" s="55"/>
      <c r="I38" s="55">
        <f t="shared" si="7"/>
        <v>5.734999999999999</v>
      </c>
      <c r="J38" s="55"/>
      <c r="K38" s="55">
        <f t="shared" si="8"/>
        <v>5.734999999999999</v>
      </c>
      <c r="L38" s="55"/>
      <c r="M38" s="47">
        <v>4</v>
      </c>
      <c r="N38" s="37" t="s">
        <v>388</v>
      </c>
    </row>
    <row r="39" spans="1:14" ht="18">
      <c r="A39" s="38">
        <v>27</v>
      </c>
      <c r="B39" s="37">
        <v>109</v>
      </c>
      <c r="C39" s="10" t="s">
        <v>379</v>
      </c>
      <c r="D39" s="10" t="s">
        <v>380</v>
      </c>
      <c r="E39" s="10" t="s">
        <v>559</v>
      </c>
      <c r="F39" s="55">
        <v>31.17</v>
      </c>
      <c r="G39" s="55">
        <f t="shared" si="6"/>
        <v>2.5975</v>
      </c>
      <c r="H39" s="55"/>
      <c r="I39" s="55">
        <f t="shared" si="7"/>
        <v>2.5975</v>
      </c>
      <c r="J39" s="55"/>
      <c r="K39" s="55">
        <f t="shared" si="8"/>
        <v>2.5975</v>
      </c>
      <c r="L39" s="55"/>
      <c r="M39" s="47">
        <v>2</v>
      </c>
      <c r="N39" s="37" t="s">
        <v>388</v>
      </c>
    </row>
    <row r="40" spans="1:14" ht="18">
      <c r="A40" s="38">
        <v>28</v>
      </c>
      <c r="B40" s="37">
        <v>109</v>
      </c>
      <c r="C40" s="10" t="s">
        <v>379</v>
      </c>
      <c r="D40" s="10" t="s">
        <v>380</v>
      </c>
      <c r="E40" s="10" t="s">
        <v>560</v>
      </c>
      <c r="F40" s="55">
        <v>37.31</v>
      </c>
      <c r="G40" s="55">
        <f t="shared" si="6"/>
        <v>3.109166666666667</v>
      </c>
      <c r="H40" s="55"/>
      <c r="I40" s="55">
        <f t="shared" si="7"/>
        <v>3.109166666666667</v>
      </c>
      <c r="J40" s="55"/>
      <c r="K40" s="55">
        <f t="shared" si="8"/>
        <v>3.109166666666667</v>
      </c>
      <c r="L40" s="55"/>
      <c r="M40" s="47">
        <v>2</v>
      </c>
      <c r="N40" s="37" t="s">
        <v>388</v>
      </c>
    </row>
    <row r="41" spans="1:14" ht="18">
      <c r="A41" s="61">
        <v>29</v>
      </c>
      <c r="B41" s="37">
        <v>109</v>
      </c>
      <c r="C41" s="10" t="s">
        <v>379</v>
      </c>
      <c r="D41" s="10" t="s">
        <v>380</v>
      </c>
      <c r="E41" s="10" t="s">
        <v>578</v>
      </c>
      <c r="F41" s="55">
        <v>33.83</v>
      </c>
      <c r="G41" s="55">
        <f t="shared" si="6"/>
        <v>2.8191666666666664</v>
      </c>
      <c r="H41" s="55"/>
      <c r="I41" s="55">
        <f t="shared" si="7"/>
        <v>2.8191666666666664</v>
      </c>
      <c r="J41" s="55"/>
      <c r="K41" s="55">
        <f t="shared" si="8"/>
        <v>2.8191666666666664</v>
      </c>
      <c r="L41" s="55"/>
      <c r="M41" s="47">
        <v>2</v>
      </c>
      <c r="N41" s="37" t="s">
        <v>388</v>
      </c>
    </row>
    <row r="42" spans="1:14" ht="18">
      <c r="A42" s="38">
        <v>30</v>
      </c>
      <c r="B42" s="37">
        <v>140</v>
      </c>
      <c r="C42" s="10" t="s">
        <v>854</v>
      </c>
      <c r="D42" s="10" t="s">
        <v>855</v>
      </c>
      <c r="E42" s="10" t="s">
        <v>856</v>
      </c>
      <c r="F42" s="55">
        <v>6</v>
      </c>
      <c r="G42" s="55">
        <v>6</v>
      </c>
      <c r="H42" s="55"/>
      <c r="I42" s="55"/>
      <c r="J42" s="55"/>
      <c r="K42" s="55"/>
      <c r="L42" s="55"/>
      <c r="M42" s="47">
        <v>6</v>
      </c>
      <c r="N42" s="37" t="s">
        <v>857</v>
      </c>
    </row>
    <row r="43" spans="1:14" ht="18">
      <c r="A43" s="38">
        <v>31</v>
      </c>
      <c r="B43" s="37">
        <v>2977</v>
      </c>
      <c r="C43" s="10" t="s">
        <v>858</v>
      </c>
      <c r="D43" s="10" t="s">
        <v>385</v>
      </c>
      <c r="E43" s="10" t="s">
        <v>859</v>
      </c>
      <c r="F43" s="55" t="s">
        <v>434</v>
      </c>
      <c r="G43" s="55"/>
      <c r="H43" s="55"/>
      <c r="I43" s="55"/>
      <c r="J43" s="55"/>
      <c r="K43" s="55"/>
      <c r="L43" s="55"/>
      <c r="M43" s="47"/>
      <c r="N43" s="37" t="s">
        <v>181</v>
      </c>
    </row>
    <row r="44" spans="1:14" ht="18">
      <c r="A44" s="61">
        <v>32</v>
      </c>
      <c r="B44" s="37">
        <v>140</v>
      </c>
      <c r="C44" s="10" t="s">
        <v>876</v>
      </c>
      <c r="D44" s="10" t="s">
        <v>877</v>
      </c>
      <c r="E44" s="10" t="s">
        <v>878</v>
      </c>
      <c r="F44" s="55">
        <v>3</v>
      </c>
      <c r="G44" s="55">
        <f>F44/4</f>
        <v>0.75</v>
      </c>
      <c r="H44" s="55"/>
      <c r="I44" s="55"/>
      <c r="J44" s="55"/>
      <c r="K44" s="55"/>
      <c r="L44" s="55"/>
      <c r="M44" s="47">
        <v>1</v>
      </c>
      <c r="N44" s="37" t="s">
        <v>417</v>
      </c>
    </row>
    <row r="45" spans="1:14" ht="21" customHeight="1">
      <c r="A45" s="38">
        <v>33</v>
      </c>
      <c r="B45" s="21">
        <v>2637</v>
      </c>
      <c r="C45" s="17" t="s">
        <v>871</v>
      </c>
      <c r="D45" s="17"/>
      <c r="E45" s="10" t="s">
        <v>872</v>
      </c>
      <c r="F45" s="51">
        <v>0.235</v>
      </c>
      <c r="G45" s="54">
        <v>0.75</v>
      </c>
      <c r="H45" s="144"/>
      <c r="I45" s="54"/>
      <c r="J45" s="144"/>
      <c r="K45" s="54"/>
      <c r="L45" s="144"/>
      <c r="M45" s="70">
        <v>1</v>
      </c>
      <c r="N45" s="166" t="s">
        <v>873</v>
      </c>
    </row>
    <row r="46" spans="1:14" ht="18">
      <c r="A46" s="38">
        <v>34</v>
      </c>
      <c r="B46" s="21">
        <v>600</v>
      </c>
      <c r="C46" s="17" t="s">
        <v>422</v>
      </c>
      <c r="D46" s="17" t="s">
        <v>284</v>
      </c>
      <c r="E46" s="10" t="s">
        <v>66</v>
      </c>
      <c r="F46" s="51">
        <v>25</v>
      </c>
      <c r="G46" s="134"/>
      <c r="H46" s="134">
        <f>F46/4/2</f>
        <v>3.125</v>
      </c>
      <c r="I46" s="134"/>
      <c r="J46" s="134">
        <f>H46</f>
        <v>3.125</v>
      </c>
      <c r="K46" s="134"/>
      <c r="L46" s="134"/>
      <c r="M46" s="19">
        <v>13</v>
      </c>
      <c r="N46" s="81" t="s">
        <v>417</v>
      </c>
    </row>
    <row r="47" spans="1:14" ht="18">
      <c r="A47" s="61">
        <v>35</v>
      </c>
      <c r="B47" s="21" t="s">
        <v>482</v>
      </c>
      <c r="C47" s="17" t="s">
        <v>483</v>
      </c>
      <c r="D47" s="17" t="s">
        <v>410</v>
      </c>
      <c r="E47" s="10" t="s">
        <v>484</v>
      </c>
      <c r="F47" s="51">
        <v>3</v>
      </c>
      <c r="G47" s="249"/>
      <c r="H47" s="134">
        <v>0.75</v>
      </c>
      <c r="I47" s="249"/>
      <c r="J47" s="249"/>
      <c r="K47" s="134"/>
      <c r="L47" s="134"/>
      <c r="M47" s="19">
        <v>1</v>
      </c>
      <c r="N47" s="81" t="s">
        <v>20</v>
      </c>
    </row>
    <row r="48" spans="1:14" ht="18">
      <c r="A48" s="38">
        <v>36</v>
      </c>
      <c r="B48" s="37">
        <v>24</v>
      </c>
      <c r="C48" s="10" t="s">
        <v>416</v>
      </c>
      <c r="D48" s="10" t="s">
        <v>194</v>
      </c>
      <c r="E48" s="10" t="s">
        <v>103</v>
      </c>
      <c r="F48" s="51">
        <v>24</v>
      </c>
      <c r="G48" s="134"/>
      <c r="H48" s="134">
        <v>3</v>
      </c>
      <c r="I48" s="134"/>
      <c r="J48" s="134">
        <v>3</v>
      </c>
      <c r="K48" s="249"/>
      <c r="L48" s="134"/>
      <c r="M48" s="19">
        <v>4</v>
      </c>
      <c r="N48" s="37" t="s">
        <v>387</v>
      </c>
    </row>
    <row r="49" spans="1:14" ht="18">
      <c r="A49" s="38">
        <v>37</v>
      </c>
      <c r="B49" s="37">
        <v>24</v>
      </c>
      <c r="C49" s="10" t="s">
        <v>416</v>
      </c>
      <c r="D49" s="10" t="s">
        <v>98</v>
      </c>
      <c r="E49" s="10" t="s">
        <v>99</v>
      </c>
      <c r="F49" s="51">
        <v>24</v>
      </c>
      <c r="G49" s="134"/>
      <c r="H49" s="134">
        <v>3</v>
      </c>
      <c r="I49" s="134"/>
      <c r="J49" s="134">
        <v>3</v>
      </c>
      <c r="K49" s="249"/>
      <c r="L49" s="134"/>
      <c r="M49" s="19">
        <v>4</v>
      </c>
      <c r="N49" s="37" t="s">
        <v>387</v>
      </c>
    </row>
    <row r="50" spans="1:14" ht="18">
      <c r="A50" s="61">
        <v>38</v>
      </c>
      <c r="B50" s="37">
        <v>24</v>
      </c>
      <c r="C50" s="10" t="s">
        <v>416</v>
      </c>
      <c r="D50" s="10" t="s">
        <v>566</v>
      </c>
      <c r="E50" s="10" t="s">
        <v>567</v>
      </c>
      <c r="F50" s="51">
        <v>36</v>
      </c>
      <c r="G50" s="134"/>
      <c r="H50" s="134">
        <v>4.5</v>
      </c>
      <c r="I50" s="134"/>
      <c r="J50" s="134">
        <v>4.5</v>
      </c>
      <c r="K50" s="134"/>
      <c r="L50" s="134"/>
      <c r="M50" s="19">
        <v>6</v>
      </c>
      <c r="N50" s="37" t="s">
        <v>387</v>
      </c>
    </row>
    <row r="51" spans="1:14" ht="18">
      <c r="A51" s="38">
        <v>39</v>
      </c>
      <c r="B51" s="37">
        <v>24</v>
      </c>
      <c r="C51" s="10" t="s">
        <v>416</v>
      </c>
      <c r="D51" s="10" t="s">
        <v>568</v>
      </c>
      <c r="E51" s="10" t="s">
        <v>569</v>
      </c>
      <c r="F51" s="51">
        <v>36</v>
      </c>
      <c r="G51" s="134"/>
      <c r="H51" s="134">
        <v>4.5</v>
      </c>
      <c r="I51" s="134"/>
      <c r="J51" s="134">
        <v>4.5</v>
      </c>
      <c r="K51" s="134"/>
      <c r="L51" s="134"/>
      <c r="M51" s="19">
        <v>6</v>
      </c>
      <c r="N51" s="37" t="s">
        <v>387</v>
      </c>
    </row>
    <row r="52" spans="1:31" s="235" customFormat="1" ht="18">
      <c r="A52" s="38">
        <v>40</v>
      </c>
      <c r="B52" s="140">
        <v>2024</v>
      </c>
      <c r="C52" s="86" t="s">
        <v>277</v>
      </c>
      <c r="D52" s="86" t="s">
        <v>527</v>
      </c>
      <c r="E52" s="86" t="s">
        <v>278</v>
      </c>
      <c r="F52" s="222">
        <v>4.607</v>
      </c>
      <c r="G52" s="222"/>
      <c r="H52" s="222"/>
      <c r="I52" s="222"/>
      <c r="J52" s="222">
        <f>F52/4</f>
        <v>1.15175</v>
      </c>
      <c r="K52" s="222"/>
      <c r="L52" s="222"/>
      <c r="M52" s="223">
        <v>3</v>
      </c>
      <c r="N52" s="247" t="s">
        <v>417</v>
      </c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235" customFormat="1" ht="18">
      <c r="A53" s="61">
        <v>41</v>
      </c>
      <c r="B53" s="399">
        <v>3205</v>
      </c>
      <c r="C53" s="86" t="s">
        <v>1041</v>
      </c>
      <c r="D53" s="86" t="s">
        <v>1037</v>
      </c>
      <c r="E53" s="86" t="s">
        <v>1038</v>
      </c>
      <c r="F53" s="222">
        <v>12</v>
      </c>
      <c r="G53" s="222">
        <f>F53/4/2</f>
        <v>1.5</v>
      </c>
      <c r="H53" s="398"/>
      <c r="I53" s="222"/>
      <c r="J53" s="222"/>
      <c r="K53" s="222">
        <f>G53</f>
        <v>1.5</v>
      </c>
      <c r="L53" s="222"/>
      <c r="M53" s="223">
        <v>2</v>
      </c>
      <c r="N53" s="247" t="s">
        <v>387</v>
      </c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235" customFormat="1" ht="18">
      <c r="A54" s="38">
        <v>42</v>
      </c>
      <c r="B54" s="399">
        <v>1283</v>
      </c>
      <c r="C54" s="86" t="s">
        <v>1039</v>
      </c>
      <c r="D54" s="86" t="s">
        <v>1039</v>
      </c>
      <c r="E54" s="86" t="s">
        <v>1040</v>
      </c>
      <c r="F54" s="222">
        <v>3</v>
      </c>
      <c r="G54" s="222">
        <v>1.5</v>
      </c>
      <c r="H54" s="398"/>
      <c r="I54" s="222"/>
      <c r="J54" s="222"/>
      <c r="K54" s="222"/>
      <c r="L54" s="222"/>
      <c r="M54" s="223">
        <v>2</v>
      </c>
      <c r="N54" s="245" t="s">
        <v>435</v>
      </c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235" customFormat="1" ht="18">
      <c r="A55" s="38">
        <v>43</v>
      </c>
      <c r="B55" s="399">
        <v>3211</v>
      </c>
      <c r="C55" s="86" t="s">
        <v>1042</v>
      </c>
      <c r="D55" s="86" t="s">
        <v>426</v>
      </c>
      <c r="E55" s="86" t="s">
        <v>1043</v>
      </c>
      <c r="F55" s="222">
        <v>0.75</v>
      </c>
      <c r="G55" s="222"/>
      <c r="H55" s="398"/>
      <c r="I55" s="222"/>
      <c r="J55" s="222"/>
      <c r="K55" s="222"/>
      <c r="L55" s="222"/>
      <c r="M55" s="223">
        <v>1</v>
      </c>
      <c r="N55" s="245" t="s">
        <v>181</v>
      </c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235" customFormat="1" ht="18">
      <c r="A56" s="61">
        <v>44</v>
      </c>
      <c r="B56" s="399">
        <v>729</v>
      </c>
      <c r="C56" s="86" t="s">
        <v>1044</v>
      </c>
      <c r="D56" s="86" t="s">
        <v>1044</v>
      </c>
      <c r="E56" s="86" t="s">
        <v>1045</v>
      </c>
      <c r="F56" s="222" t="s">
        <v>434</v>
      </c>
      <c r="G56" s="222"/>
      <c r="H56" s="398"/>
      <c r="I56" s="222"/>
      <c r="J56" s="222"/>
      <c r="K56" s="222"/>
      <c r="L56" s="222"/>
      <c r="M56" s="223"/>
      <c r="N56" s="245" t="s">
        <v>181</v>
      </c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235" customFormat="1" ht="18">
      <c r="A57" s="38">
        <v>45</v>
      </c>
      <c r="B57" s="399">
        <v>1126</v>
      </c>
      <c r="C57" s="86" t="s">
        <v>1046</v>
      </c>
      <c r="D57" s="86" t="s">
        <v>1046</v>
      </c>
      <c r="E57" s="86" t="s">
        <v>68</v>
      </c>
      <c r="F57" s="222">
        <v>0.22</v>
      </c>
      <c r="G57" s="222"/>
      <c r="H57" s="398"/>
      <c r="I57" s="222"/>
      <c r="J57" s="222"/>
      <c r="K57" s="222"/>
      <c r="L57" s="222"/>
      <c r="M57" s="223"/>
      <c r="N57" s="245" t="s">
        <v>181</v>
      </c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235" customFormat="1" ht="18">
      <c r="A58" s="38">
        <v>46</v>
      </c>
      <c r="B58" s="399">
        <v>1895</v>
      </c>
      <c r="C58" s="86" t="s">
        <v>1047</v>
      </c>
      <c r="D58" s="86" t="s">
        <v>1048</v>
      </c>
      <c r="E58" s="86" t="s">
        <v>1049</v>
      </c>
      <c r="F58" s="222">
        <v>0.5</v>
      </c>
      <c r="G58" s="222"/>
      <c r="H58" s="398"/>
      <c r="I58" s="222"/>
      <c r="J58" s="222"/>
      <c r="K58" s="222"/>
      <c r="L58" s="222">
        <v>0.5</v>
      </c>
      <c r="M58" s="223">
        <v>1</v>
      </c>
      <c r="N58" s="245" t="s">
        <v>894</v>
      </c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235" customFormat="1" ht="18">
      <c r="A59" s="61">
        <v>47</v>
      </c>
      <c r="B59" s="399">
        <v>68</v>
      </c>
      <c r="C59" s="86" t="s">
        <v>965</v>
      </c>
      <c r="D59" s="86" t="s">
        <v>1050</v>
      </c>
      <c r="E59" s="86" t="s">
        <v>1051</v>
      </c>
      <c r="F59" s="222">
        <v>1.5</v>
      </c>
      <c r="G59" s="222"/>
      <c r="H59" s="398"/>
      <c r="I59" s="222">
        <v>0.75</v>
      </c>
      <c r="J59" s="222"/>
      <c r="K59" s="222"/>
      <c r="L59" s="222"/>
      <c r="M59" s="223">
        <v>1</v>
      </c>
      <c r="N59" s="245" t="s">
        <v>1052</v>
      </c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s="235" customFormat="1" ht="18">
      <c r="A60" s="38">
        <v>48</v>
      </c>
      <c r="B60" s="399">
        <v>68</v>
      </c>
      <c r="C60" s="86" t="s">
        <v>965</v>
      </c>
      <c r="D60" s="86" t="s">
        <v>1053</v>
      </c>
      <c r="E60" s="86" t="s">
        <v>1054</v>
      </c>
      <c r="F60" s="222">
        <v>1.5</v>
      </c>
      <c r="G60" s="222"/>
      <c r="H60" s="398"/>
      <c r="I60" s="222">
        <v>0.75</v>
      </c>
      <c r="J60" s="222"/>
      <c r="K60" s="222"/>
      <c r="L60" s="222"/>
      <c r="M60" s="223">
        <v>1</v>
      </c>
      <c r="N60" s="245" t="s">
        <v>1052</v>
      </c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s="235" customFormat="1" ht="18">
      <c r="A61" s="38">
        <v>49</v>
      </c>
      <c r="B61" s="399">
        <v>82</v>
      </c>
      <c r="C61" s="86" t="s">
        <v>966</v>
      </c>
      <c r="D61" s="86" t="s">
        <v>967</v>
      </c>
      <c r="E61" s="86" t="s">
        <v>1055</v>
      </c>
      <c r="F61" s="222">
        <v>3</v>
      </c>
      <c r="G61" s="222"/>
      <c r="H61" s="398"/>
      <c r="I61" s="222">
        <v>1.5</v>
      </c>
      <c r="J61" s="222"/>
      <c r="K61" s="222"/>
      <c r="L61" s="222"/>
      <c r="M61" s="223">
        <v>2</v>
      </c>
      <c r="N61" s="245" t="s">
        <v>1052</v>
      </c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s="235" customFormat="1" ht="18">
      <c r="A62" s="61">
        <v>50</v>
      </c>
      <c r="B62" s="399">
        <v>289</v>
      </c>
      <c r="C62" s="86" t="s">
        <v>990</v>
      </c>
      <c r="D62" s="86" t="s">
        <v>1056</v>
      </c>
      <c r="E62" s="86" t="s">
        <v>1057</v>
      </c>
      <c r="F62" s="222">
        <v>0.75</v>
      </c>
      <c r="G62" s="222"/>
      <c r="H62" s="398"/>
      <c r="I62" s="222"/>
      <c r="J62" s="222"/>
      <c r="K62" s="222">
        <v>0.75</v>
      </c>
      <c r="L62" s="222"/>
      <c r="M62" s="223">
        <v>1</v>
      </c>
      <c r="N62" s="245" t="s">
        <v>894</v>
      </c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31" s="235" customFormat="1" ht="18">
      <c r="A63" s="38">
        <v>51</v>
      </c>
      <c r="B63" s="399">
        <v>503</v>
      </c>
      <c r="C63" s="86" t="s">
        <v>1058</v>
      </c>
      <c r="D63" s="713" t="s">
        <v>1059</v>
      </c>
      <c r="E63" s="714"/>
      <c r="F63" s="222">
        <v>2.25</v>
      </c>
      <c r="G63" s="222"/>
      <c r="H63" s="398"/>
      <c r="I63" s="222"/>
      <c r="J63" s="222"/>
      <c r="K63" s="222">
        <v>2.25</v>
      </c>
      <c r="L63" s="222"/>
      <c r="M63" s="223">
        <v>3</v>
      </c>
      <c r="N63" s="245" t="s">
        <v>894</v>
      </c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</row>
    <row r="64" spans="1:31" s="235" customFormat="1" ht="18">
      <c r="A64" s="38">
        <v>52</v>
      </c>
      <c r="B64" s="399">
        <v>540</v>
      </c>
      <c r="C64" s="86" t="s">
        <v>971</v>
      </c>
      <c r="D64" s="86" t="s">
        <v>972</v>
      </c>
      <c r="E64" s="86" t="s">
        <v>1060</v>
      </c>
      <c r="F64" s="222">
        <v>1.5</v>
      </c>
      <c r="G64" s="222"/>
      <c r="H64" s="398"/>
      <c r="I64" s="222">
        <v>1.5</v>
      </c>
      <c r="J64" s="222"/>
      <c r="K64" s="222"/>
      <c r="L64" s="222"/>
      <c r="M64" s="223">
        <v>2</v>
      </c>
      <c r="N64" s="245" t="s">
        <v>894</v>
      </c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31" s="235" customFormat="1" ht="18">
      <c r="A65" s="61">
        <v>53</v>
      </c>
      <c r="B65" s="399">
        <v>578</v>
      </c>
      <c r="C65" s="86" t="s">
        <v>1061</v>
      </c>
      <c r="D65" s="86" t="s">
        <v>1062</v>
      </c>
      <c r="E65" s="86" t="s">
        <v>1063</v>
      </c>
      <c r="F65" s="222">
        <v>3</v>
      </c>
      <c r="G65" s="222"/>
      <c r="H65" s="398"/>
      <c r="I65" s="222">
        <v>1.5</v>
      </c>
      <c r="J65" s="222"/>
      <c r="K65" s="222"/>
      <c r="L65" s="222"/>
      <c r="M65" s="223">
        <v>2</v>
      </c>
      <c r="N65" s="245" t="s">
        <v>1052</v>
      </c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</row>
    <row r="66" spans="1:31" s="235" customFormat="1" ht="18">
      <c r="A66" s="38">
        <v>54</v>
      </c>
      <c r="B66" s="399">
        <v>1218</v>
      </c>
      <c r="C66" s="86" t="s">
        <v>973</v>
      </c>
      <c r="D66" s="86" t="s">
        <v>385</v>
      </c>
      <c r="E66" s="86" t="s">
        <v>974</v>
      </c>
      <c r="F66" s="222">
        <v>0.75</v>
      </c>
      <c r="G66" s="222"/>
      <c r="H66" s="398"/>
      <c r="I66" s="222"/>
      <c r="J66" s="222"/>
      <c r="K66" s="222">
        <v>0.75</v>
      </c>
      <c r="L66" s="222"/>
      <c r="M66" s="223">
        <v>1</v>
      </c>
      <c r="N66" s="245" t="s">
        <v>894</v>
      </c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1" s="235" customFormat="1" ht="18">
      <c r="A67" s="38">
        <v>55</v>
      </c>
      <c r="B67" s="399">
        <v>2273</v>
      </c>
      <c r="C67" s="86" t="s">
        <v>1064</v>
      </c>
      <c r="D67" s="86"/>
      <c r="E67" s="86" t="s">
        <v>1065</v>
      </c>
      <c r="F67" s="222">
        <v>0.75</v>
      </c>
      <c r="G67" s="222"/>
      <c r="H67" s="398"/>
      <c r="I67" s="222"/>
      <c r="J67" s="222"/>
      <c r="K67" s="222">
        <v>0.75</v>
      </c>
      <c r="L67" s="222"/>
      <c r="M67" s="223">
        <v>1</v>
      </c>
      <c r="N67" s="245" t="s">
        <v>894</v>
      </c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</row>
    <row r="68" spans="1:31" s="235" customFormat="1" ht="18">
      <c r="A68" s="61">
        <v>56</v>
      </c>
      <c r="B68" s="399">
        <v>2311</v>
      </c>
      <c r="C68" s="86" t="s">
        <v>1066</v>
      </c>
      <c r="D68" s="86"/>
      <c r="E68" s="86" t="s">
        <v>1067</v>
      </c>
      <c r="F68" s="222">
        <v>0.75</v>
      </c>
      <c r="G68" s="222"/>
      <c r="H68" s="398"/>
      <c r="I68" s="222">
        <v>0.75</v>
      </c>
      <c r="J68" s="222"/>
      <c r="K68" s="222"/>
      <c r="L68" s="222"/>
      <c r="M68" s="223">
        <v>1</v>
      </c>
      <c r="N68" s="245" t="s">
        <v>894</v>
      </c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</row>
    <row r="69" spans="1:31" s="235" customFormat="1" ht="18">
      <c r="A69" s="38">
        <v>57</v>
      </c>
      <c r="B69" s="399">
        <v>2311</v>
      </c>
      <c r="C69" s="86" t="s">
        <v>1066</v>
      </c>
      <c r="D69" s="86"/>
      <c r="E69" s="86" t="s">
        <v>1068</v>
      </c>
      <c r="F69" s="222">
        <v>1.5</v>
      </c>
      <c r="G69" s="222"/>
      <c r="H69" s="398"/>
      <c r="I69" s="222">
        <v>1.5</v>
      </c>
      <c r="J69" s="222"/>
      <c r="K69" s="222"/>
      <c r="L69" s="222"/>
      <c r="M69" s="223">
        <v>2</v>
      </c>
      <c r="N69" s="245" t="s">
        <v>894</v>
      </c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</row>
    <row r="70" spans="1:31" s="235" customFormat="1" ht="18">
      <c r="A70" s="38">
        <v>58</v>
      </c>
      <c r="B70" s="399">
        <v>2865</v>
      </c>
      <c r="C70" s="86" t="s">
        <v>982</v>
      </c>
      <c r="D70" s="86" t="s">
        <v>1069</v>
      </c>
      <c r="E70" s="86" t="s">
        <v>983</v>
      </c>
      <c r="F70" s="222">
        <v>2</v>
      </c>
      <c r="G70" s="222"/>
      <c r="H70" s="398"/>
      <c r="I70" s="222"/>
      <c r="J70" s="222"/>
      <c r="K70" s="222">
        <v>2</v>
      </c>
      <c r="L70" s="222"/>
      <c r="M70" s="223">
        <v>1</v>
      </c>
      <c r="N70" s="245" t="s">
        <v>1052</v>
      </c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</row>
    <row r="71" spans="1:31" s="235" customFormat="1" ht="18">
      <c r="A71" s="61">
        <v>59</v>
      </c>
      <c r="B71" s="399">
        <v>1286</v>
      </c>
      <c r="C71" s="86" t="s">
        <v>1072</v>
      </c>
      <c r="D71" s="86" t="s">
        <v>433</v>
      </c>
      <c r="E71" s="86" t="s">
        <v>1073</v>
      </c>
      <c r="F71" s="222">
        <v>3</v>
      </c>
      <c r="G71" s="222"/>
      <c r="H71" s="398"/>
      <c r="I71" s="222">
        <v>3</v>
      </c>
      <c r="J71" s="222"/>
      <c r="K71" s="222"/>
      <c r="L71" s="222"/>
      <c r="M71" s="223">
        <v>4</v>
      </c>
      <c r="N71" s="245" t="s">
        <v>181</v>
      </c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15" ht="18">
      <c r="A72" s="594">
        <v>60</v>
      </c>
      <c r="B72" s="564">
        <v>98</v>
      </c>
      <c r="C72" s="703" t="s">
        <v>466</v>
      </c>
      <c r="D72" s="703" t="s">
        <v>75</v>
      </c>
      <c r="E72" s="42" t="s">
        <v>76</v>
      </c>
      <c r="F72" s="154"/>
      <c r="G72" s="154"/>
      <c r="H72" s="705" t="s">
        <v>434</v>
      </c>
      <c r="I72" s="154"/>
      <c r="J72" s="154"/>
      <c r="K72" s="154"/>
      <c r="L72" s="154"/>
      <c r="M72" s="154"/>
      <c r="N72" s="564" t="s">
        <v>181</v>
      </c>
      <c r="O72" s="339"/>
    </row>
    <row r="73" spans="1:15" ht="18">
      <c r="A73" s="704"/>
      <c r="B73" s="576"/>
      <c r="C73" s="703"/>
      <c r="D73" s="703"/>
      <c r="E73" s="42" t="s">
        <v>77</v>
      </c>
      <c r="F73" s="154"/>
      <c r="G73" s="154"/>
      <c r="H73" s="706"/>
      <c r="I73" s="154"/>
      <c r="J73" s="154"/>
      <c r="K73" s="154"/>
      <c r="L73" s="154"/>
      <c r="M73" s="154"/>
      <c r="N73" s="576"/>
      <c r="O73" s="339"/>
    </row>
    <row r="74" spans="1:15" ht="18">
      <c r="A74" s="704"/>
      <c r="B74" s="576"/>
      <c r="C74" s="703"/>
      <c r="D74" s="703"/>
      <c r="E74" s="42" t="s">
        <v>78</v>
      </c>
      <c r="F74" s="154"/>
      <c r="G74" s="154"/>
      <c r="H74" s="706"/>
      <c r="I74" s="154"/>
      <c r="J74" s="154"/>
      <c r="K74" s="154"/>
      <c r="L74" s="154"/>
      <c r="M74" s="154"/>
      <c r="N74" s="576"/>
      <c r="O74" s="339"/>
    </row>
    <row r="75" spans="1:15" ht="18">
      <c r="A75" s="595"/>
      <c r="B75" s="565"/>
      <c r="C75" s="703"/>
      <c r="D75" s="703"/>
      <c r="E75" s="42" t="s">
        <v>79</v>
      </c>
      <c r="F75" s="154"/>
      <c r="G75" s="154"/>
      <c r="H75" s="707"/>
      <c r="I75" s="154"/>
      <c r="J75" s="154"/>
      <c r="K75" s="154"/>
      <c r="L75" s="154"/>
      <c r="M75" s="154"/>
      <c r="N75" s="565"/>
      <c r="O75" s="339"/>
    </row>
    <row r="76" spans="1:14" ht="18">
      <c r="A76" s="86"/>
      <c r="B76" s="247"/>
      <c r="C76" s="236" t="s">
        <v>390</v>
      </c>
      <c r="D76" s="236"/>
      <c r="E76" s="236"/>
      <c r="F76" s="251">
        <f aca="true" t="shared" si="9" ref="F76:M76">SUM(F13:F75)</f>
        <v>1243.918</v>
      </c>
      <c r="G76" s="251">
        <f t="shared" si="9"/>
        <v>49.97416666666667</v>
      </c>
      <c r="H76" s="251">
        <f t="shared" si="9"/>
        <v>66.24416666666667</v>
      </c>
      <c r="I76" s="251">
        <f t="shared" si="9"/>
        <v>50.72416666666667</v>
      </c>
      <c r="J76" s="251">
        <f t="shared" si="9"/>
        <v>67.87191666666668</v>
      </c>
      <c r="K76" s="251">
        <f t="shared" si="9"/>
        <v>47.47416666666667</v>
      </c>
      <c r="L76" s="251">
        <f t="shared" si="9"/>
        <v>47.86916666666667</v>
      </c>
      <c r="M76" s="252">
        <f t="shared" si="9"/>
        <v>137</v>
      </c>
      <c r="N76" s="91"/>
    </row>
    <row r="77" spans="1:14" ht="18">
      <c r="A77" s="3"/>
      <c r="B77" s="85" t="s">
        <v>391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02"/>
    </row>
    <row r="78" spans="1:14" ht="18">
      <c r="A78" s="578" t="s">
        <v>392</v>
      </c>
      <c r="B78" s="578"/>
      <c r="C78" s="578"/>
      <c r="D78" s="3"/>
      <c r="E78" s="3"/>
      <c r="F78" s="3"/>
      <c r="G78" s="3"/>
      <c r="H78" s="3"/>
      <c r="I78" s="3"/>
      <c r="J78" s="3"/>
      <c r="K78" s="3"/>
      <c r="L78" s="3"/>
      <c r="M78" s="3"/>
      <c r="N78" s="102"/>
    </row>
    <row r="79" spans="1:14" ht="18">
      <c r="A79" s="578" t="s">
        <v>393</v>
      </c>
      <c r="B79" s="578"/>
      <c r="C79" s="578"/>
      <c r="D79" s="3"/>
      <c r="E79" s="3"/>
      <c r="F79" s="3"/>
      <c r="G79" s="3"/>
      <c r="H79" s="3"/>
      <c r="I79" s="3"/>
      <c r="J79" s="3"/>
      <c r="K79" s="3"/>
      <c r="L79" s="3"/>
      <c r="M79" s="3"/>
      <c r="N79" s="102"/>
    </row>
    <row r="80" spans="1:14" ht="18">
      <c r="A80" s="578" t="s">
        <v>394</v>
      </c>
      <c r="B80" s="578"/>
      <c r="C80" s="578"/>
      <c r="D80" s="3"/>
      <c r="E80" s="3"/>
      <c r="F80" s="3"/>
      <c r="G80" s="3"/>
      <c r="H80" s="3"/>
      <c r="I80" s="3"/>
      <c r="J80" s="3"/>
      <c r="K80" s="3"/>
      <c r="L80" s="3"/>
      <c r="M80" s="3"/>
      <c r="N80" s="102"/>
    </row>
    <row r="81" spans="1:14" ht="18">
      <c r="A81" s="111"/>
      <c r="B81" s="111"/>
      <c r="C81" s="111"/>
      <c r="D81" s="3"/>
      <c r="E81" s="3"/>
      <c r="F81" s="3"/>
      <c r="G81" s="3"/>
      <c r="H81" s="3"/>
      <c r="I81" s="3"/>
      <c r="J81" s="3"/>
      <c r="K81" s="3"/>
      <c r="L81" s="3"/>
      <c r="M81" s="3"/>
      <c r="N81" s="102"/>
    </row>
    <row r="82" spans="1:14" ht="18">
      <c r="A82" s="578" t="s">
        <v>268</v>
      </c>
      <c r="B82" s="578"/>
      <c r="C82" s="578"/>
      <c r="D82" s="3"/>
      <c r="E82" s="3"/>
      <c r="F82" s="3"/>
      <c r="G82" s="3"/>
      <c r="H82" s="3"/>
      <c r="I82" s="3"/>
      <c r="J82" s="3"/>
      <c r="K82" s="3"/>
      <c r="L82" s="3"/>
      <c r="M82" s="3"/>
      <c r="N82" s="102"/>
    </row>
    <row r="83" spans="1:14" ht="18">
      <c r="A83" s="3"/>
      <c r="B83" s="10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02"/>
    </row>
    <row r="84" spans="1:14" ht="18">
      <c r="A84" s="3"/>
      <c r="B84" s="85" t="s">
        <v>395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02"/>
    </row>
    <row r="85" spans="1:14" ht="18">
      <c r="A85" s="3"/>
      <c r="B85" s="102" t="s">
        <v>396</v>
      </c>
      <c r="C85" s="3"/>
      <c r="D85" s="3"/>
      <c r="E85" s="3" t="s">
        <v>397</v>
      </c>
      <c r="F85" s="3"/>
      <c r="G85" s="579" t="s">
        <v>398</v>
      </c>
      <c r="H85" s="579"/>
      <c r="I85" s="579"/>
      <c r="J85" s="3"/>
      <c r="K85" s="3"/>
      <c r="L85" s="3"/>
      <c r="M85" s="3"/>
      <c r="N85" s="102"/>
    </row>
    <row r="86" spans="1:14" ht="18">
      <c r="A86" s="3"/>
      <c r="B86" s="10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02"/>
    </row>
    <row r="87" spans="1:14" ht="18">
      <c r="A87" s="3"/>
      <c r="B87" s="102" t="s">
        <v>399</v>
      </c>
      <c r="C87" s="3"/>
      <c r="D87" s="3"/>
      <c r="E87" s="3" t="s">
        <v>397</v>
      </c>
      <c r="F87" s="3"/>
      <c r="G87" s="579" t="s">
        <v>257</v>
      </c>
      <c r="H87" s="579"/>
      <c r="I87" s="579"/>
      <c r="J87" s="579"/>
      <c r="K87" s="3"/>
      <c r="L87" s="3"/>
      <c r="M87" s="3"/>
      <c r="N87" s="102"/>
    </row>
    <row r="88" spans="1:14" ht="18">
      <c r="A88" s="3"/>
      <c r="B88" s="10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02"/>
    </row>
    <row r="89" spans="1:14" ht="18">
      <c r="A89" s="3"/>
      <c r="B89" s="102" t="s">
        <v>400</v>
      </c>
      <c r="C89" s="3"/>
      <c r="D89" s="3"/>
      <c r="E89" s="3" t="s">
        <v>397</v>
      </c>
      <c r="F89" s="3"/>
      <c r="G89" s="579" t="s">
        <v>401</v>
      </c>
      <c r="H89" s="579"/>
      <c r="I89" s="579"/>
      <c r="J89" s="579"/>
      <c r="K89" s="3"/>
      <c r="L89" s="3"/>
      <c r="M89" s="3"/>
      <c r="N89" s="102"/>
    </row>
    <row r="90" spans="1:14" ht="18">
      <c r="A90" s="3"/>
      <c r="B90" s="10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02"/>
    </row>
    <row r="91" spans="1:14" ht="18">
      <c r="A91" s="3"/>
      <c r="B91" s="102" t="s">
        <v>13</v>
      </c>
      <c r="C91" s="3"/>
      <c r="D91" s="3"/>
      <c r="E91" s="708" t="s">
        <v>931</v>
      </c>
      <c r="F91" s="708"/>
      <c r="G91" s="579" t="s">
        <v>1074</v>
      </c>
      <c r="H91" s="579"/>
      <c r="I91" s="579"/>
      <c r="J91" s="579"/>
      <c r="K91" s="3"/>
      <c r="L91" s="3"/>
      <c r="M91" s="3"/>
      <c r="N91" s="102"/>
    </row>
    <row r="92" spans="1:14" ht="18">
      <c r="A92" s="8"/>
      <c r="B92" s="102"/>
      <c r="C92" s="3"/>
      <c r="D92" s="3"/>
      <c r="E92" s="3"/>
      <c r="F92" s="3"/>
      <c r="G92" s="3"/>
      <c r="H92" s="3"/>
      <c r="I92" s="3"/>
      <c r="J92" s="8"/>
      <c r="K92" s="8"/>
      <c r="L92" s="8"/>
      <c r="M92" s="8"/>
      <c r="N92" s="145"/>
    </row>
    <row r="93" spans="1:14" ht="18">
      <c r="A93" s="8"/>
      <c r="B93" s="102" t="s">
        <v>402</v>
      </c>
      <c r="C93" s="3"/>
      <c r="D93" s="3"/>
      <c r="E93" s="708" t="s">
        <v>931</v>
      </c>
      <c r="F93" s="708"/>
      <c r="G93" s="579" t="s">
        <v>930</v>
      </c>
      <c r="H93" s="579"/>
      <c r="I93" s="579"/>
      <c r="J93" s="579"/>
      <c r="K93" s="8"/>
      <c r="L93" s="8"/>
      <c r="M93" s="8"/>
      <c r="N93" s="145"/>
    </row>
    <row r="94" spans="1:14" ht="18">
      <c r="A94" s="8"/>
      <c r="B94" s="102"/>
      <c r="C94" s="3"/>
      <c r="D94" s="3"/>
      <c r="E94" s="708" t="s">
        <v>403</v>
      </c>
      <c r="F94" s="708"/>
      <c r="G94" s="3" t="s">
        <v>404</v>
      </c>
      <c r="H94" s="3"/>
      <c r="I94" s="3"/>
      <c r="J94" s="8"/>
      <c r="K94" s="8"/>
      <c r="L94" s="8"/>
      <c r="M94" s="8"/>
      <c r="N94" s="145"/>
    </row>
    <row r="95" spans="2:9" ht="15">
      <c r="B95" s="104"/>
      <c r="C95" s="1"/>
      <c r="D95" s="1"/>
      <c r="E95" s="1"/>
      <c r="F95" s="1"/>
      <c r="G95" s="1"/>
      <c r="H95" s="1"/>
      <c r="I95" s="1"/>
    </row>
  </sheetData>
  <sheetProtection/>
  <mergeCells count="39">
    <mergeCell ref="E94:F94"/>
    <mergeCell ref="A1:C1"/>
    <mergeCell ref="A10:N10"/>
    <mergeCell ref="D63:E63"/>
    <mergeCell ref="G87:J87"/>
    <mergeCell ref="E11:E12"/>
    <mergeCell ref="A82:C82"/>
    <mergeCell ref="G93:J93"/>
    <mergeCell ref="G11:L11"/>
    <mergeCell ref="G89:J89"/>
    <mergeCell ref="G91:J91"/>
    <mergeCell ref="G85:I85"/>
    <mergeCell ref="A9:N9"/>
    <mergeCell ref="E91:F91"/>
    <mergeCell ref="E93:F93"/>
    <mergeCell ref="A11:A12"/>
    <mergeCell ref="B11:B12"/>
    <mergeCell ref="C11:C12"/>
    <mergeCell ref="D11:D12"/>
    <mergeCell ref="F11:F12"/>
    <mergeCell ref="A78:C78"/>
    <mergeCell ref="A79:C79"/>
    <mergeCell ref="A80:C80"/>
    <mergeCell ref="A72:A75"/>
    <mergeCell ref="H72:H75"/>
    <mergeCell ref="N72:N75"/>
    <mergeCell ref="M11:M12"/>
    <mergeCell ref="N11:N12"/>
    <mergeCell ref="B72:B75"/>
    <mergeCell ref="D72:D75"/>
    <mergeCell ref="C72:C75"/>
    <mergeCell ref="J5:M5"/>
    <mergeCell ref="A6:D6"/>
    <mergeCell ref="J1:M1"/>
    <mergeCell ref="J2:M2"/>
    <mergeCell ref="A3:D3"/>
    <mergeCell ref="J3:M3"/>
    <mergeCell ref="A4:D4"/>
    <mergeCell ref="J4:M4"/>
  </mergeCells>
  <printOptions/>
  <pageMargins left="0" right="0" top="0" bottom="0" header="0" footer="0"/>
  <pageSetup fitToWidth="0" fitToHeight="1" horizontalDpi="600" verticalDpi="600" orientation="portrait" paperSize="9" scale="46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109"/>
  <sheetViews>
    <sheetView view="pageBreakPreview" zoomScale="80" zoomScaleSheetLayoutView="80" zoomScalePageLayoutView="0" workbookViewId="0" topLeftCell="A1">
      <selection activeCell="K89" sqref="K89"/>
    </sheetView>
  </sheetViews>
  <sheetFormatPr defaultColWidth="9.140625" defaultRowHeight="15"/>
  <cols>
    <col min="1" max="1" width="5.28125" style="73" customWidth="1"/>
    <col min="2" max="2" width="8.28125" style="158" customWidth="1"/>
    <col min="3" max="3" width="26.140625" style="100" customWidth="1"/>
    <col min="4" max="4" width="25.00390625" style="100" customWidth="1"/>
    <col min="5" max="5" width="29.7109375" style="100" customWidth="1"/>
    <col min="6" max="6" width="10.7109375" style="158" customWidth="1"/>
    <col min="7" max="12" width="8.28125" style="73" customWidth="1"/>
    <col min="13" max="13" width="11.00390625" style="73" customWidth="1"/>
    <col min="14" max="14" width="19.140625" style="101" customWidth="1"/>
    <col min="15" max="15" width="9.140625" style="0" hidden="1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5" ht="17.25">
      <c r="A7" s="94"/>
      <c r="B7" s="155"/>
      <c r="C7" s="151"/>
      <c r="D7" s="151"/>
      <c r="E7" s="151"/>
      <c r="F7" s="155"/>
      <c r="G7" s="94"/>
      <c r="H7" s="94"/>
      <c r="I7" s="94"/>
      <c r="J7" s="94"/>
      <c r="K7" s="94"/>
      <c r="L7" s="94"/>
      <c r="M7" s="94"/>
      <c r="N7" s="147"/>
      <c r="O7" s="14"/>
    </row>
    <row r="8" spans="1:15" ht="17.25">
      <c r="A8" s="543" t="s">
        <v>195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14"/>
    </row>
    <row r="9" spans="1:15" ht="17.25">
      <c r="A9" s="543" t="s">
        <v>1360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14"/>
    </row>
    <row r="10" spans="1:15" s="114" customFormat="1" ht="59.25" customHeight="1">
      <c r="A10" s="46" t="s">
        <v>369</v>
      </c>
      <c r="B10" s="46" t="s">
        <v>185</v>
      </c>
      <c r="C10" s="46" t="s">
        <v>191</v>
      </c>
      <c r="D10" s="46" t="s">
        <v>187</v>
      </c>
      <c r="E10" s="46" t="s">
        <v>370</v>
      </c>
      <c r="F10" s="46" t="s">
        <v>188</v>
      </c>
      <c r="G10" s="673" t="s">
        <v>232</v>
      </c>
      <c r="H10" s="673"/>
      <c r="I10" s="673"/>
      <c r="J10" s="673"/>
      <c r="K10" s="673"/>
      <c r="L10" s="673"/>
      <c r="M10" s="46" t="s">
        <v>406</v>
      </c>
      <c r="N10" s="46" t="s">
        <v>372</v>
      </c>
      <c r="O10" s="159"/>
    </row>
    <row r="11" spans="1:15" ht="17.25">
      <c r="A11" s="72"/>
      <c r="B11" s="148"/>
      <c r="C11" s="133"/>
      <c r="D11" s="133"/>
      <c r="E11" s="133"/>
      <c r="F11" s="148"/>
      <c r="G11" s="72" t="s">
        <v>373</v>
      </c>
      <c r="H11" s="72" t="s">
        <v>374</v>
      </c>
      <c r="I11" s="72" t="s">
        <v>375</v>
      </c>
      <c r="J11" s="72" t="s">
        <v>376</v>
      </c>
      <c r="K11" s="72" t="s">
        <v>377</v>
      </c>
      <c r="L11" s="72" t="s">
        <v>378</v>
      </c>
      <c r="M11" s="72"/>
      <c r="N11" s="153"/>
      <c r="O11" s="14"/>
    </row>
    <row r="12" spans="1:15" ht="18">
      <c r="A12" s="61">
        <v>1</v>
      </c>
      <c r="B12" s="16">
        <v>109</v>
      </c>
      <c r="C12" s="17" t="s">
        <v>379</v>
      </c>
      <c r="D12" s="17" t="s">
        <v>380</v>
      </c>
      <c r="E12" s="17" t="s">
        <v>26</v>
      </c>
      <c r="F12" s="34">
        <v>38.17</v>
      </c>
      <c r="G12" s="55">
        <f>$F12/4/3</f>
        <v>3.1808333333333336</v>
      </c>
      <c r="H12" s="55"/>
      <c r="I12" s="55">
        <f>$F12/4/3</f>
        <v>3.1808333333333336</v>
      </c>
      <c r="J12" s="55"/>
      <c r="K12" s="55">
        <f>$F12/4/3</f>
        <v>3.1808333333333336</v>
      </c>
      <c r="L12" s="55"/>
      <c r="M12" s="47">
        <v>2</v>
      </c>
      <c r="N12" s="33" t="s">
        <v>388</v>
      </c>
      <c r="O12" s="14"/>
    </row>
    <row r="13" spans="1:15" ht="18">
      <c r="A13" s="61">
        <v>2</v>
      </c>
      <c r="B13" s="16">
        <v>109</v>
      </c>
      <c r="C13" s="17" t="s">
        <v>379</v>
      </c>
      <c r="D13" s="17" t="s">
        <v>380</v>
      </c>
      <c r="E13" s="17" t="s">
        <v>27</v>
      </c>
      <c r="F13" s="34">
        <v>31.34</v>
      </c>
      <c r="G13" s="55">
        <f>$F13/4/3</f>
        <v>2.611666666666667</v>
      </c>
      <c r="H13" s="55"/>
      <c r="I13" s="55">
        <f>$F13/4/3</f>
        <v>2.611666666666667</v>
      </c>
      <c r="J13" s="55"/>
      <c r="K13" s="55">
        <f>$F13/4/3</f>
        <v>2.611666666666667</v>
      </c>
      <c r="L13" s="55"/>
      <c r="M13" s="47">
        <v>2</v>
      </c>
      <c r="N13" s="33" t="s">
        <v>388</v>
      </c>
      <c r="O13" s="14"/>
    </row>
    <row r="14" spans="1:15" ht="18">
      <c r="A14" s="61">
        <v>3</v>
      </c>
      <c r="B14" s="16">
        <v>109</v>
      </c>
      <c r="C14" s="17" t="s">
        <v>379</v>
      </c>
      <c r="D14" s="17" t="s">
        <v>380</v>
      </c>
      <c r="E14" s="17" t="s">
        <v>28</v>
      </c>
      <c r="F14" s="34">
        <v>47.97</v>
      </c>
      <c r="G14" s="55">
        <f>$F14/4/3</f>
        <v>3.9975</v>
      </c>
      <c r="H14" s="55"/>
      <c r="I14" s="55">
        <f>$F14/4/3</f>
        <v>3.9975</v>
      </c>
      <c r="J14" s="55"/>
      <c r="K14" s="55">
        <f>$F14/4/3</f>
        <v>3.9975</v>
      </c>
      <c r="L14" s="55"/>
      <c r="M14" s="47">
        <v>3</v>
      </c>
      <c r="N14" s="33" t="s">
        <v>388</v>
      </c>
      <c r="O14" s="14"/>
    </row>
    <row r="15" spans="1:15" ht="18">
      <c r="A15" s="61">
        <v>4</v>
      </c>
      <c r="B15" s="16">
        <v>109</v>
      </c>
      <c r="C15" s="17" t="s">
        <v>379</v>
      </c>
      <c r="D15" s="17" t="s">
        <v>380</v>
      </c>
      <c r="E15" s="17" t="s">
        <v>34</v>
      </c>
      <c r="F15" s="34">
        <v>31.18</v>
      </c>
      <c r="G15" s="55"/>
      <c r="H15" s="55">
        <f aca="true" t="shared" si="0" ref="H15:H20">$F15/4/3</f>
        <v>2.598333333333333</v>
      </c>
      <c r="I15" s="55"/>
      <c r="J15" s="55">
        <f aca="true" t="shared" si="1" ref="J15:J20">$F15/4/3</f>
        <v>2.598333333333333</v>
      </c>
      <c r="K15" s="55"/>
      <c r="L15" s="55">
        <f aca="true" t="shared" si="2" ref="L15:L20">$F15/4/3</f>
        <v>2.598333333333333</v>
      </c>
      <c r="M15" s="47">
        <v>3</v>
      </c>
      <c r="N15" s="33" t="s">
        <v>388</v>
      </c>
      <c r="O15" s="14"/>
    </row>
    <row r="16" spans="1:15" ht="18">
      <c r="A16" s="61">
        <v>5</v>
      </c>
      <c r="B16" s="16">
        <v>109</v>
      </c>
      <c r="C16" s="17" t="s">
        <v>379</v>
      </c>
      <c r="D16" s="17" t="s">
        <v>380</v>
      </c>
      <c r="E16" s="17" t="s">
        <v>32</v>
      </c>
      <c r="F16" s="34">
        <v>40.63</v>
      </c>
      <c r="G16" s="55"/>
      <c r="H16" s="55">
        <f t="shared" si="0"/>
        <v>3.3858333333333337</v>
      </c>
      <c r="I16" s="55"/>
      <c r="J16" s="55">
        <f t="shared" si="1"/>
        <v>3.3858333333333337</v>
      </c>
      <c r="K16" s="55"/>
      <c r="L16" s="55">
        <f t="shared" si="2"/>
        <v>3.3858333333333337</v>
      </c>
      <c r="M16" s="47">
        <v>2</v>
      </c>
      <c r="N16" s="33" t="s">
        <v>388</v>
      </c>
      <c r="O16" s="14"/>
    </row>
    <row r="17" spans="1:15" ht="18">
      <c r="A17" s="61">
        <v>6</v>
      </c>
      <c r="B17" s="16">
        <v>109</v>
      </c>
      <c r="C17" s="17" t="s">
        <v>379</v>
      </c>
      <c r="D17" s="17" t="s">
        <v>380</v>
      </c>
      <c r="E17" s="17" t="s">
        <v>33</v>
      </c>
      <c r="F17" s="34">
        <v>62.43</v>
      </c>
      <c r="G17" s="55"/>
      <c r="H17" s="55">
        <f t="shared" si="0"/>
        <v>5.2025</v>
      </c>
      <c r="I17" s="55"/>
      <c r="J17" s="55">
        <f t="shared" si="1"/>
        <v>5.2025</v>
      </c>
      <c r="K17" s="55"/>
      <c r="L17" s="55">
        <f t="shared" si="2"/>
        <v>5.2025</v>
      </c>
      <c r="M17" s="47">
        <v>3</v>
      </c>
      <c r="N17" s="33" t="s">
        <v>388</v>
      </c>
      <c r="O17" s="14"/>
    </row>
    <row r="18" spans="1:15" ht="18">
      <c r="A18" s="61">
        <v>7</v>
      </c>
      <c r="B18" s="16">
        <v>109</v>
      </c>
      <c r="C18" s="17" t="s">
        <v>379</v>
      </c>
      <c r="D18" s="17" t="s">
        <v>380</v>
      </c>
      <c r="E18" s="17" t="s">
        <v>34</v>
      </c>
      <c r="F18" s="34">
        <v>31.95</v>
      </c>
      <c r="G18" s="55"/>
      <c r="H18" s="55">
        <f t="shared" si="0"/>
        <v>2.6625</v>
      </c>
      <c r="I18" s="55"/>
      <c r="J18" s="55">
        <f t="shared" si="1"/>
        <v>2.6625</v>
      </c>
      <c r="K18" s="55"/>
      <c r="L18" s="55">
        <f t="shared" si="2"/>
        <v>2.6625</v>
      </c>
      <c r="M18" s="47">
        <v>2</v>
      </c>
      <c r="N18" s="33" t="s">
        <v>388</v>
      </c>
      <c r="O18" s="14"/>
    </row>
    <row r="19" spans="1:15" ht="18">
      <c r="A19" s="61">
        <v>8</v>
      </c>
      <c r="B19" s="16">
        <v>109</v>
      </c>
      <c r="C19" s="17" t="s">
        <v>379</v>
      </c>
      <c r="D19" s="17" t="s">
        <v>380</v>
      </c>
      <c r="E19" s="17" t="s">
        <v>233</v>
      </c>
      <c r="F19" s="34">
        <v>24.21</v>
      </c>
      <c r="G19" s="55"/>
      <c r="H19" s="55">
        <f t="shared" si="0"/>
        <v>2.0175</v>
      </c>
      <c r="I19" s="55"/>
      <c r="J19" s="55">
        <f t="shared" si="1"/>
        <v>2.0175</v>
      </c>
      <c r="K19" s="55"/>
      <c r="L19" s="55">
        <f t="shared" si="2"/>
        <v>2.0175</v>
      </c>
      <c r="M19" s="47">
        <v>1</v>
      </c>
      <c r="N19" s="33" t="s">
        <v>388</v>
      </c>
      <c r="O19" s="14"/>
    </row>
    <row r="20" spans="1:15" ht="18">
      <c r="A20" s="61">
        <v>9</v>
      </c>
      <c r="B20" s="16">
        <v>109</v>
      </c>
      <c r="C20" s="17" t="s">
        <v>379</v>
      </c>
      <c r="D20" s="17" t="s">
        <v>380</v>
      </c>
      <c r="E20" s="17" t="s">
        <v>234</v>
      </c>
      <c r="F20" s="34">
        <v>43.14</v>
      </c>
      <c r="G20" s="55"/>
      <c r="H20" s="55">
        <f t="shared" si="0"/>
        <v>3.595</v>
      </c>
      <c r="I20" s="55"/>
      <c r="J20" s="55">
        <f t="shared" si="1"/>
        <v>3.595</v>
      </c>
      <c r="K20" s="55"/>
      <c r="L20" s="55">
        <f t="shared" si="2"/>
        <v>3.595</v>
      </c>
      <c r="M20" s="47">
        <v>2</v>
      </c>
      <c r="N20" s="33" t="s">
        <v>388</v>
      </c>
      <c r="O20" s="14"/>
    </row>
    <row r="21" spans="1:15" ht="18">
      <c r="A21" s="61">
        <v>10</v>
      </c>
      <c r="B21" s="16">
        <v>109</v>
      </c>
      <c r="C21" s="17" t="s">
        <v>379</v>
      </c>
      <c r="D21" s="17" t="s">
        <v>380</v>
      </c>
      <c r="E21" s="17" t="s">
        <v>38</v>
      </c>
      <c r="F21" s="34">
        <v>35.59</v>
      </c>
      <c r="G21" s="55"/>
      <c r="H21" s="55">
        <f>$F21/4/3</f>
        <v>2.9658333333333338</v>
      </c>
      <c r="I21" s="55"/>
      <c r="J21" s="55">
        <f>$F21/4/3</f>
        <v>2.9658333333333338</v>
      </c>
      <c r="K21" s="55"/>
      <c r="L21" s="55">
        <f>$F21/4/3</f>
        <v>2.9658333333333338</v>
      </c>
      <c r="M21" s="47">
        <v>2</v>
      </c>
      <c r="N21" s="33" t="s">
        <v>388</v>
      </c>
      <c r="O21" s="14"/>
    </row>
    <row r="22" spans="1:15" ht="18">
      <c r="A22" s="61">
        <v>11</v>
      </c>
      <c r="B22" s="16">
        <v>109</v>
      </c>
      <c r="C22" s="17" t="s">
        <v>379</v>
      </c>
      <c r="D22" s="17" t="s">
        <v>380</v>
      </c>
      <c r="E22" s="17" t="s">
        <v>39</v>
      </c>
      <c r="F22" s="34">
        <v>24.21</v>
      </c>
      <c r="G22" s="55"/>
      <c r="H22" s="55">
        <f>$F22/4/3</f>
        <v>2.0175</v>
      </c>
      <c r="I22" s="55"/>
      <c r="J22" s="55">
        <f>$F22/4/3</f>
        <v>2.0175</v>
      </c>
      <c r="K22" s="55"/>
      <c r="L22" s="55">
        <f>$F22/4/3</f>
        <v>2.0175</v>
      </c>
      <c r="M22" s="47">
        <v>1</v>
      </c>
      <c r="N22" s="33" t="s">
        <v>388</v>
      </c>
      <c r="O22" s="14"/>
    </row>
    <row r="23" spans="1:15" ht="18">
      <c r="A23" s="61">
        <v>12</v>
      </c>
      <c r="B23" s="16">
        <v>109</v>
      </c>
      <c r="C23" s="17" t="s">
        <v>379</v>
      </c>
      <c r="D23" s="17" t="s">
        <v>380</v>
      </c>
      <c r="E23" s="17" t="s">
        <v>40</v>
      </c>
      <c r="F23" s="34">
        <v>17.41</v>
      </c>
      <c r="G23" s="55"/>
      <c r="H23" s="55">
        <f>$F23/4/3</f>
        <v>1.4508333333333334</v>
      </c>
      <c r="I23" s="55"/>
      <c r="J23" s="55">
        <f>$F23/4/3</f>
        <v>1.4508333333333334</v>
      </c>
      <c r="K23" s="55"/>
      <c r="L23" s="55">
        <f>$F23/4/3</f>
        <v>1.4508333333333334</v>
      </c>
      <c r="M23" s="47">
        <v>2</v>
      </c>
      <c r="N23" s="33" t="s">
        <v>388</v>
      </c>
      <c r="O23" s="14"/>
    </row>
    <row r="24" spans="1:15" ht="18">
      <c r="A24" s="61">
        <v>13</v>
      </c>
      <c r="B24" s="16"/>
      <c r="C24" s="17"/>
      <c r="D24" s="142" t="s">
        <v>261</v>
      </c>
      <c r="E24" s="17" t="s">
        <v>260</v>
      </c>
      <c r="F24" s="34">
        <v>3</v>
      </c>
      <c r="G24" s="55"/>
      <c r="H24" s="55">
        <f>F24/4/2</f>
        <v>0.375</v>
      </c>
      <c r="I24" s="55"/>
      <c r="J24" s="55"/>
      <c r="K24" s="55"/>
      <c r="L24" s="55">
        <f>H24</f>
        <v>0.375</v>
      </c>
      <c r="M24" s="47">
        <v>1</v>
      </c>
      <c r="N24" s="33" t="s">
        <v>929</v>
      </c>
      <c r="O24" s="14"/>
    </row>
    <row r="25" spans="1:15" ht="18">
      <c r="A25" s="61">
        <v>14</v>
      </c>
      <c r="B25" s="16">
        <v>109</v>
      </c>
      <c r="C25" s="17" t="s">
        <v>379</v>
      </c>
      <c r="D25" s="17" t="s">
        <v>380</v>
      </c>
      <c r="E25" s="17" t="s">
        <v>41</v>
      </c>
      <c r="F25" s="34">
        <v>23.07</v>
      </c>
      <c r="G25" s="55"/>
      <c r="H25" s="55">
        <f aca="true" t="shared" si="3" ref="H25:H37">$F25/4/3</f>
        <v>1.9225</v>
      </c>
      <c r="I25" s="55"/>
      <c r="J25" s="55">
        <f aca="true" t="shared" si="4" ref="J25:J37">$F25/4/3</f>
        <v>1.9225</v>
      </c>
      <c r="K25" s="55"/>
      <c r="L25" s="55">
        <f aca="true" t="shared" si="5" ref="L25:L37">$F25/4/3</f>
        <v>1.9225</v>
      </c>
      <c r="M25" s="47">
        <v>1</v>
      </c>
      <c r="N25" s="33" t="s">
        <v>388</v>
      </c>
      <c r="O25" s="14"/>
    </row>
    <row r="26" spans="1:15" ht="18">
      <c r="A26" s="61">
        <v>15</v>
      </c>
      <c r="B26" s="16">
        <v>109</v>
      </c>
      <c r="C26" s="17" t="s">
        <v>379</v>
      </c>
      <c r="D26" s="17" t="s">
        <v>380</v>
      </c>
      <c r="E26" s="17" t="s">
        <v>42</v>
      </c>
      <c r="F26" s="34">
        <v>36.42</v>
      </c>
      <c r="G26" s="55"/>
      <c r="H26" s="55">
        <f t="shared" si="3"/>
        <v>3.035</v>
      </c>
      <c r="I26" s="55"/>
      <c r="J26" s="55">
        <f t="shared" si="4"/>
        <v>3.035</v>
      </c>
      <c r="K26" s="55"/>
      <c r="L26" s="55">
        <f t="shared" si="5"/>
        <v>3.035</v>
      </c>
      <c r="M26" s="47">
        <v>2</v>
      </c>
      <c r="N26" s="33" t="s">
        <v>388</v>
      </c>
      <c r="O26" s="14"/>
    </row>
    <row r="27" spans="1:15" ht="18">
      <c r="A27" s="61">
        <v>16</v>
      </c>
      <c r="B27" s="16">
        <v>109</v>
      </c>
      <c r="C27" s="17" t="s">
        <v>379</v>
      </c>
      <c r="D27" s="17" t="s">
        <v>380</v>
      </c>
      <c r="E27" s="17" t="s">
        <v>43</v>
      </c>
      <c r="F27" s="34">
        <v>22.84</v>
      </c>
      <c r="G27" s="55"/>
      <c r="H27" s="55">
        <f t="shared" si="3"/>
        <v>1.9033333333333333</v>
      </c>
      <c r="I27" s="55"/>
      <c r="J27" s="55">
        <f t="shared" si="4"/>
        <v>1.9033333333333333</v>
      </c>
      <c r="K27" s="55"/>
      <c r="L27" s="55">
        <f t="shared" si="5"/>
        <v>1.9033333333333333</v>
      </c>
      <c r="M27" s="47">
        <v>1</v>
      </c>
      <c r="N27" s="33" t="s">
        <v>388</v>
      </c>
      <c r="O27" s="14"/>
    </row>
    <row r="28" spans="1:15" ht="18">
      <c r="A28" s="61">
        <v>17</v>
      </c>
      <c r="B28" s="16">
        <v>109</v>
      </c>
      <c r="C28" s="17" t="s">
        <v>379</v>
      </c>
      <c r="D28" s="17" t="s">
        <v>380</v>
      </c>
      <c r="E28" s="17" t="s">
        <v>44</v>
      </c>
      <c r="F28" s="34">
        <v>29.47</v>
      </c>
      <c r="G28" s="55"/>
      <c r="H28" s="55">
        <f t="shared" si="3"/>
        <v>2.455833333333333</v>
      </c>
      <c r="I28" s="55"/>
      <c r="J28" s="55">
        <f t="shared" si="4"/>
        <v>2.455833333333333</v>
      </c>
      <c r="K28" s="55"/>
      <c r="L28" s="55">
        <f t="shared" si="5"/>
        <v>2.455833333333333</v>
      </c>
      <c r="M28" s="47">
        <v>2</v>
      </c>
      <c r="N28" s="33" t="s">
        <v>388</v>
      </c>
      <c r="O28" s="14"/>
    </row>
    <row r="29" spans="1:15" ht="18">
      <c r="A29" s="61">
        <v>18</v>
      </c>
      <c r="B29" s="16">
        <v>109</v>
      </c>
      <c r="C29" s="17" t="s">
        <v>379</v>
      </c>
      <c r="D29" s="17" t="s">
        <v>380</v>
      </c>
      <c r="E29" s="17" t="s">
        <v>45</v>
      </c>
      <c r="F29" s="34">
        <v>26.99</v>
      </c>
      <c r="G29" s="55"/>
      <c r="H29" s="55">
        <f t="shared" si="3"/>
        <v>2.2491666666666665</v>
      </c>
      <c r="I29" s="55"/>
      <c r="J29" s="55">
        <f t="shared" si="4"/>
        <v>2.2491666666666665</v>
      </c>
      <c r="K29" s="55"/>
      <c r="L29" s="55">
        <f t="shared" si="5"/>
        <v>2.2491666666666665</v>
      </c>
      <c r="M29" s="47">
        <v>3</v>
      </c>
      <c r="N29" s="33" t="s">
        <v>388</v>
      </c>
      <c r="O29" s="14"/>
    </row>
    <row r="30" spans="1:15" ht="18">
      <c r="A30" s="61">
        <v>19</v>
      </c>
      <c r="B30" s="16">
        <v>109</v>
      </c>
      <c r="C30" s="17" t="s">
        <v>379</v>
      </c>
      <c r="D30" s="17" t="s">
        <v>380</v>
      </c>
      <c r="E30" s="17" t="s">
        <v>47</v>
      </c>
      <c r="F30" s="34">
        <v>16.58</v>
      </c>
      <c r="G30" s="55"/>
      <c r="H30" s="55">
        <f t="shared" si="3"/>
        <v>1.3816666666666666</v>
      </c>
      <c r="I30" s="55"/>
      <c r="J30" s="55">
        <f t="shared" si="4"/>
        <v>1.3816666666666666</v>
      </c>
      <c r="K30" s="55"/>
      <c r="L30" s="55">
        <f t="shared" si="5"/>
        <v>1.3816666666666666</v>
      </c>
      <c r="M30" s="47">
        <v>1</v>
      </c>
      <c r="N30" s="33" t="s">
        <v>388</v>
      </c>
      <c r="O30" s="14"/>
    </row>
    <row r="31" spans="1:15" ht="18">
      <c r="A31" s="61">
        <v>20</v>
      </c>
      <c r="B31" s="16">
        <v>109</v>
      </c>
      <c r="C31" s="17" t="s">
        <v>379</v>
      </c>
      <c r="D31" s="17" t="s">
        <v>380</v>
      </c>
      <c r="E31" s="17" t="s">
        <v>48</v>
      </c>
      <c r="F31" s="34">
        <v>21.23</v>
      </c>
      <c r="G31" s="55"/>
      <c r="H31" s="55">
        <f t="shared" si="3"/>
        <v>1.7691666666666668</v>
      </c>
      <c r="I31" s="55"/>
      <c r="J31" s="55">
        <f t="shared" si="4"/>
        <v>1.7691666666666668</v>
      </c>
      <c r="K31" s="55"/>
      <c r="L31" s="55">
        <f t="shared" si="5"/>
        <v>1.7691666666666668</v>
      </c>
      <c r="M31" s="47">
        <v>1</v>
      </c>
      <c r="N31" s="33" t="s">
        <v>388</v>
      </c>
      <c r="O31" s="14"/>
    </row>
    <row r="32" spans="1:15" ht="18">
      <c r="A32" s="61">
        <v>21</v>
      </c>
      <c r="B32" s="16">
        <v>109</v>
      </c>
      <c r="C32" s="17" t="s">
        <v>379</v>
      </c>
      <c r="D32" s="17" t="s">
        <v>380</v>
      </c>
      <c r="E32" s="17" t="s">
        <v>49</v>
      </c>
      <c r="F32" s="34">
        <v>18.55</v>
      </c>
      <c r="G32" s="55"/>
      <c r="H32" s="55">
        <f t="shared" si="3"/>
        <v>1.5458333333333334</v>
      </c>
      <c r="I32" s="55"/>
      <c r="J32" s="55">
        <f t="shared" si="4"/>
        <v>1.5458333333333334</v>
      </c>
      <c r="K32" s="55"/>
      <c r="L32" s="55">
        <f t="shared" si="5"/>
        <v>1.5458333333333334</v>
      </c>
      <c r="M32" s="47">
        <v>2</v>
      </c>
      <c r="N32" s="33" t="s">
        <v>388</v>
      </c>
      <c r="O32" s="14"/>
    </row>
    <row r="33" spans="1:15" ht="18">
      <c r="A33" s="61">
        <v>22</v>
      </c>
      <c r="B33" s="16">
        <v>109</v>
      </c>
      <c r="C33" s="17" t="s">
        <v>379</v>
      </c>
      <c r="D33" s="17" t="s">
        <v>380</v>
      </c>
      <c r="E33" s="17" t="s">
        <v>50</v>
      </c>
      <c r="F33" s="34">
        <v>23.38</v>
      </c>
      <c r="G33" s="55"/>
      <c r="H33" s="55">
        <f t="shared" si="3"/>
        <v>1.9483333333333333</v>
      </c>
      <c r="I33" s="55"/>
      <c r="J33" s="55">
        <f t="shared" si="4"/>
        <v>1.9483333333333333</v>
      </c>
      <c r="K33" s="55"/>
      <c r="L33" s="55">
        <f t="shared" si="5"/>
        <v>1.9483333333333333</v>
      </c>
      <c r="M33" s="47">
        <v>2</v>
      </c>
      <c r="N33" s="33" t="s">
        <v>388</v>
      </c>
      <c r="O33" s="14"/>
    </row>
    <row r="34" spans="1:15" ht="18">
      <c r="A34" s="61">
        <v>23</v>
      </c>
      <c r="B34" s="16">
        <v>109</v>
      </c>
      <c r="C34" s="17" t="s">
        <v>379</v>
      </c>
      <c r="D34" s="17" t="s">
        <v>380</v>
      </c>
      <c r="E34" s="17" t="s">
        <v>46</v>
      </c>
      <c r="F34" s="34">
        <v>40.88</v>
      </c>
      <c r="G34" s="55"/>
      <c r="H34" s="55">
        <f t="shared" si="3"/>
        <v>3.4066666666666667</v>
      </c>
      <c r="I34" s="55"/>
      <c r="J34" s="55">
        <f t="shared" si="4"/>
        <v>3.4066666666666667</v>
      </c>
      <c r="K34" s="55"/>
      <c r="L34" s="55">
        <f t="shared" si="5"/>
        <v>3.4066666666666667</v>
      </c>
      <c r="M34" s="47">
        <v>2</v>
      </c>
      <c r="N34" s="33" t="s">
        <v>388</v>
      </c>
      <c r="O34" s="14"/>
    </row>
    <row r="35" spans="1:15" ht="18">
      <c r="A35" s="61">
        <v>24</v>
      </c>
      <c r="B35" s="16">
        <v>109</v>
      </c>
      <c r="C35" s="17" t="s">
        <v>379</v>
      </c>
      <c r="D35" s="17" t="s">
        <v>380</v>
      </c>
      <c r="E35" s="17" t="s">
        <v>52</v>
      </c>
      <c r="F35" s="34">
        <v>41.27</v>
      </c>
      <c r="G35" s="55"/>
      <c r="H35" s="55">
        <f t="shared" si="3"/>
        <v>3.439166666666667</v>
      </c>
      <c r="I35" s="55"/>
      <c r="J35" s="55">
        <f t="shared" si="4"/>
        <v>3.439166666666667</v>
      </c>
      <c r="K35" s="55"/>
      <c r="L35" s="55">
        <f t="shared" si="5"/>
        <v>3.439166666666667</v>
      </c>
      <c r="M35" s="47">
        <v>2</v>
      </c>
      <c r="N35" s="33" t="s">
        <v>388</v>
      </c>
      <c r="O35" s="14"/>
    </row>
    <row r="36" spans="1:15" ht="18">
      <c r="A36" s="61">
        <v>25</v>
      </c>
      <c r="B36" s="16">
        <v>109</v>
      </c>
      <c r="C36" s="17" t="s">
        <v>379</v>
      </c>
      <c r="D36" s="17" t="s">
        <v>380</v>
      </c>
      <c r="E36" s="17" t="s">
        <v>54</v>
      </c>
      <c r="F36" s="34">
        <v>26.87</v>
      </c>
      <c r="G36" s="55"/>
      <c r="H36" s="55">
        <f t="shared" si="3"/>
        <v>2.2391666666666667</v>
      </c>
      <c r="I36" s="55"/>
      <c r="J36" s="55">
        <f t="shared" si="4"/>
        <v>2.2391666666666667</v>
      </c>
      <c r="K36" s="55"/>
      <c r="L36" s="55">
        <f t="shared" si="5"/>
        <v>2.2391666666666667</v>
      </c>
      <c r="M36" s="47">
        <v>3</v>
      </c>
      <c r="N36" s="33" t="s">
        <v>388</v>
      </c>
      <c r="O36" s="14"/>
    </row>
    <row r="37" spans="1:15" ht="18">
      <c r="A37" s="61">
        <v>26</v>
      </c>
      <c r="B37" s="16">
        <v>109</v>
      </c>
      <c r="C37" s="17" t="s">
        <v>379</v>
      </c>
      <c r="D37" s="17" t="s">
        <v>380</v>
      </c>
      <c r="E37" s="17" t="s">
        <v>117</v>
      </c>
      <c r="F37" s="34">
        <v>41.75</v>
      </c>
      <c r="G37" s="55"/>
      <c r="H37" s="55">
        <f t="shared" si="3"/>
        <v>3.4791666666666665</v>
      </c>
      <c r="I37" s="55"/>
      <c r="J37" s="55">
        <f t="shared" si="4"/>
        <v>3.4791666666666665</v>
      </c>
      <c r="K37" s="55"/>
      <c r="L37" s="55">
        <f t="shared" si="5"/>
        <v>3.4791666666666665</v>
      </c>
      <c r="M37" s="47">
        <v>2</v>
      </c>
      <c r="N37" s="33" t="s">
        <v>388</v>
      </c>
      <c r="O37" s="14"/>
    </row>
    <row r="38" spans="1:15" ht="18">
      <c r="A38" s="61">
        <v>27</v>
      </c>
      <c r="B38" s="16">
        <v>109</v>
      </c>
      <c r="C38" s="17" t="s">
        <v>379</v>
      </c>
      <c r="D38" s="17" t="s">
        <v>380</v>
      </c>
      <c r="E38" s="17" t="s">
        <v>118</v>
      </c>
      <c r="F38" s="34">
        <v>31.48</v>
      </c>
      <c r="G38" s="55">
        <f aca="true" t="shared" si="6" ref="G38:G46">$F38/4/3</f>
        <v>2.6233333333333335</v>
      </c>
      <c r="H38" s="55"/>
      <c r="I38" s="55">
        <f aca="true" t="shared" si="7" ref="I38:I49">$F38/4/3</f>
        <v>2.6233333333333335</v>
      </c>
      <c r="J38" s="55"/>
      <c r="K38" s="55">
        <f aca="true" t="shared" si="8" ref="K38:K49">$F38/4/3</f>
        <v>2.6233333333333335</v>
      </c>
      <c r="L38" s="55"/>
      <c r="M38" s="47">
        <v>3</v>
      </c>
      <c r="N38" s="33" t="s">
        <v>388</v>
      </c>
      <c r="O38" s="14"/>
    </row>
    <row r="39" spans="1:15" ht="18">
      <c r="A39" s="61">
        <v>28</v>
      </c>
      <c r="B39" s="16">
        <v>109</v>
      </c>
      <c r="C39" s="17" t="s">
        <v>379</v>
      </c>
      <c r="D39" s="17" t="s">
        <v>380</v>
      </c>
      <c r="E39" s="17" t="s">
        <v>119</v>
      </c>
      <c r="F39" s="34">
        <v>37.92</v>
      </c>
      <c r="G39" s="55">
        <f t="shared" si="6"/>
        <v>3.16</v>
      </c>
      <c r="H39" s="55"/>
      <c r="I39" s="55">
        <f t="shared" si="7"/>
        <v>3.16</v>
      </c>
      <c r="J39" s="55"/>
      <c r="K39" s="55">
        <f t="shared" si="8"/>
        <v>3.16</v>
      </c>
      <c r="L39" s="55"/>
      <c r="M39" s="47">
        <v>2</v>
      </c>
      <c r="N39" s="33" t="s">
        <v>388</v>
      </c>
      <c r="O39" s="14"/>
    </row>
    <row r="40" spans="1:15" s="132" customFormat="1" ht="18">
      <c r="A40" s="61">
        <v>29</v>
      </c>
      <c r="B40" s="220">
        <v>109</v>
      </c>
      <c r="C40" s="140" t="s">
        <v>379</v>
      </c>
      <c r="D40" s="140" t="s">
        <v>380</v>
      </c>
      <c r="E40" s="140" t="s">
        <v>925</v>
      </c>
      <c r="F40" s="221">
        <v>13</v>
      </c>
      <c r="G40" s="222">
        <f t="shared" si="6"/>
        <v>1.0833333333333333</v>
      </c>
      <c r="H40" s="222"/>
      <c r="I40" s="222">
        <f t="shared" si="7"/>
        <v>1.0833333333333333</v>
      </c>
      <c r="J40" s="222"/>
      <c r="K40" s="222">
        <f t="shared" si="8"/>
        <v>1.0833333333333333</v>
      </c>
      <c r="L40" s="222"/>
      <c r="M40" s="223">
        <v>1</v>
      </c>
      <c r="N40" s="224" t="s">
        <v>388</v>
      </c>
      <c r="O40" s="225"/>
    </row>
    <row r="41" spans="1:15" ht="18">
      <c r="A41" s="61">
        <v>30</v>
      </c>
      <c r="B41" s="16">
        <v>109</v>
      </c>
      <c r="C41" s="17" t="s">
        <v>379</v>
      </c>
      <c r="D41" s="17" t="s">
        <v>380</v>
      </c>
      <c r="E41" s="17" t="s">
        <v>115</v>
      </c>
      <c r="F41" s="34">
        <v>64.34</v>
      </c>
      <c r="G41" s="55">
        <f t="shared" si="6"/>
        <v>5.361666666666667</v>
      </c>
      <c r="H41" s="55"/>
      <c r="I41" s="55">
        <f t="shared" si="7"/>
        <v>5.361666666666667</v>
      </c>
      <c r="J41" s="55"/>
      <c r="K41" s="55">
        <f t="shared" si="8"/>
        <v>5.361666666666667</v>
      </c>
      <c r="L41" s="55"/>
      <c r="M41" s="47">
        <v>3</v>
      </c>
      <c r="N41" s="33" t="s">
        <v>388</v>
      </c>
      <c r="O41" s="14"/>
    </row>
    <row r="42" spans="1:15" ht="18">
      <c r="A42" s="61">
        <v>31</v>
      </c>
      <c r="B42" s="16">
        <v>109</v>
      </c>
      <c r="C42" s="17" t="s">
        <v>379</v>
      </c>
      <c r="D42" s="17" t="s">
        <v>380</v>
      </c>
      <c r="E42" s="17" t="s">
        <v>120</v>
      </c>
      <c r="F42" s="34">
        <v>10.95</v>
      </c>
      <c r="G42" s="55">
        <f t="shared" si="6"/>
        <v>0.9125</v>
      </c>
      <c r="H42" s="55"/>
      <c r="I42" s="55">
        <f t="shared" si="7"/>
        <v>0.9125</v>
      </c>
      <c r="J42" s="55"/>
      <c r="K42" s="55">
        <f t="shared" si="8"/>
        <v>0.9125</v>
      </c>
      <c r="L42" s="55"/>
      <c r="M42" s="47">
        <v>2</v>
      </c>
      <c r="N42" s="33" t="s">
        <v>388</v>
      </c>
      <c r="O42" s="14"/>
    </row>
    <row r="43" spans="1:15" ht="18">
      <c r="A43" s="61">
        <v>32</v>
      </c>
      <c r="B43" s="16">
        <v>109</v>
      </c>
      <c r="C43" s="17" t="s">
        <v>379</v>
      </c>
      <c r="D43" s="17" t="s">
        <v>380</v>
      </c>
      <c r="E43" s="17" t="s">
        <v>55</v>
      </c>
      <c r="F43" s="34">
        <v>33.97</v>
      </c>
      <c r="G43" s="55">
        <f t="shared" si="6"/>
        <v>2.830833333333333</v>
      </c>
      <c r="H43" s="55"/>
      <c r="I43" s="55">
        <f t="shared" si="7"/>
        <v>2.830833333333333</v>
      </c>
      <c r="J43" s="55"/>
      <c r="K43" s="55">
        <f t="shared" si="8"/>
        <v>2.830833333333333</v>
      </c>
      <c r="L43" s="55"/>
      <c r="M43" s="47">
        <v>1</v>
      </c>
      <c r="N43" s="33" t="s">
        <v>388</v>
      </c>
      <c r="O43" s="14"/>
    </row>
    <row r="44" spans="1:15" ht="18">
      <c r="A44" s="61">
        <v>33</v>
      </c>
      <c r="B44" s="16">
        <v>109</v>
      </c>
      <c r="C44" s="17" t="s">
        <v>379</v>
      </c>
      <c r="D44" s="17" t="s">
        <v>380</v>
      </c>
      <c r="E44" s="17" t="s">
        <v>57</v>
      </c>
      <c r="F44" s="34">
        <v>27.29</v>
      </c>
      <c r="G44" s="55">
        <f t="shared" si="6"/>
        <v>2.2741666666666664</v>
      </c>
      <c r="H44" s="55"/>
      <c r="I44" s="55">
        <f t="shared" si="7"/>
        <v>2.2741666666666664</v>
      </c>
      <c r="J44" s="55"/>
      <c r="K44" s="55">
        <f t="shared" si="8"/>
        <v>2.2741666666666664</v>
      </c>
      <c r="L44" s="55"/>
      <c r="M44" s="47">
        <v>2</v>
      </c>
      <c r="N44" s="33" t="s">
        <v>388</v>
      </c>
      <c r="O44" s="14"/>
    </row>
    <row r="45" spans="1:15" ht="18">
      <c r="A45" s="61">
        <v>34</v>
      </c>
      <c r="B45" s="16">
        <v>109</v>
      </c>
      <c r="C45" s="17" t="s">
        <v>379</v>
      </c>
      <c r="D45" s="17" t="s">
        <v>380</v>
      </c>
      <c r="E45" s="17" t="s">
        <v>58</v>
      </c>
      <c r="F45" s="34">
        <v>22.55</v>
      </c>
      <c r="G45" s="55">
        <f t="shared" si="6"/>
        <v>1.8791666666666667</v>
      </c>
      <c r="H45" s="55"/>
      <c r="I45" s="55">
        <f t="shared" si="7"/>
        <v>1.8791666666666667</v>
      </c>
      <c r="J45" s="55"/>
      <c r="K45" s="55">
        <f t="shared" si="8"/>
        <v>1.8791666666666667</v>
      </c>
      <c r="L45" s="55"/>
      <c r="M45" s="47">
        <v>2</v>
      </c>
      <c r="N45" s="33" t="s">
        <v>388</v>
      </c>
      <c r="O45" s="14"/>
    </row>
    <row r="46" spans="1:15" ht="18">
      <c r="A46" s="61">
        <v>35</v>
      </c>
      <c r="B46" s="16">
        <v>109</v>
      </c>
      <c r="C46" s="17" t="s">
        <v>379</v>
      </c>
      <c r="D46" s="17" t="s">
        <v>380</v>
      </c>
      <c r="E46" s="17" t="s">
        <v>59</v>
      </c>
      <c r="F46" s="34">
        <v>25.87</v>
      </c>
      <c r="G46" s="55">
        <f t="shared" si="6"/>
        <v>2.1558333333333333</v>
      </c>
      <c r="H46" s="55"/>
      <c r="I46" s="55">
        <f t="shared" si="7"/>
        <v>2.1558333333333333</v>
      </c>
      <c r="J46" s="55"/>
      <c r="K46" s="55">
        <f t="shared" si="8"/>
        <v>2.1558333333333333</v>
      </c>
      <c r="L46" s="55"/>
      <c r="M46" s="47">
        <v>3</v>
      </c>
      <c r="N46" s="33" t="s">
        <v>388</v>
      </c>
      <c r="O46" s="14"/>
    </row>
    <row r="47" spans="1:15" ht="18">
      <c r="A47" s="61">
        <v>36</v>
      </c>
      <c r="B47" s="16">
        <v>109</v>
      </c>
      <c r="C47" s="17" t="s">
        <v>379</v>
      </c>
      <c r="D47" s="17" t="s">
        <v>380</v>
      </c>
      <c r="E47" s="17" t="s">
        <v>60</v>
      </c>
      <c r="F47" s="34">
        <v>26.38</v>
      </c>
      <c r="G47" s="55"/>
      <c r="H47" s="55"/>
      <c r="I47" s="55">
        <f t="shared" si="7"/>
        <v>2.1983333333333333</v>
      </c>
      <c r="J47" s="55"/>
      <c r="K47" s="55">
        <f t="shared" si="8"/>
        <v>2.1983333333333333</v>
      </c>
      <c r="L47" s="55"/>
      <c r="M47" s="47">
        <v>4</v>
      </c>
      <c r="N47" s="33" t="s">
        <v>387</v>
      </c>
      <c r="O47" s="14"/>
    </row>
    <row r="48" spans="1:15" ht="18">
      <c r="A48" s="61">
        <v>37</v>
      </c>
      <c r="B48" s="16">
        <v>109</v>
      </c>
      <c r="C48" s="17" t="s">
        <v>379</v>
      </c>
      <c r="D48" s="17" t="s">
        <v>380</v>
      </c>
      <c r="E48" s="17" t="s">
        <v>61</v>
      </c>
      <c r="F48" s="34">
        <v>25.12</v>
      </c>
      <c r="G48" s="55"/>
      <c r="H48" s="55"/>
      <c r="I48" s="55">
        <f t="shared" si="7"/>
        <v>2.0933333333333333</v>
      </c>
      <c r="J48" s="55"/>
      <c r="K48" s="55">
        <f t="shared" si="8"/>
        <v>2.0933333333333333</v>
      </c>
      <c r="L48" s="55"/>
      <c r="M48" s="47">
        <v>4</v>
      </c>
      <c r="N48" s="33" t="s">
        <v>387</v>
      </c>
      <c r="O48" s="14"/>
    </row>
    <row r="49" spans="1:15" ht="18">
      <c r="A49" s="61">
        <v>38</v>
      </c>
      <c r="B49" s="16">
        <v>109</v>
      </c>
      <c r="C49" s="17" t="s">
        <v>379</v>
      </c>
      <c r="D49" s="17" t="s">
        <v>380</v>
      </c>
      <c r="E49" s="17" t="s">
        <v>62</v>
      </c>
      <c r="F49" s="34">
        <v>20.98</v>
      </c>
      <c r="G49" s="55"/>
      <c r="H49" s="55"/>
      <c r="I49" s="55">
        <f t="shared" si="7"/>
        <v>1.7483333333333333</v>
      </c>
      <c r="J49" s="55"/>
      <c r="K49" s="55">
        <f t="shared" si="8"/>
        <v>1.7483333333333333</v>
      </c>
      <c r="L49" s="55"/>
      <c r="M49" s="47">
        <v>3</v>
      </c>
      <c r="N49" s="33" t="s">
        <v>387</v>
      </c>
      <c r="O49" s="14"/>
    </row>
    <row r="50" spans="1:14" s="132" customFormat="1" ht="18">
      <c r="A50" s="61">
        <v>39</v>
      </c>
      <c r="B50" s="220">
        <v>109</v>
      </c>
      <c r="C50" s="140" t="s">
        <v>379</v>
      </c>
      <c r="D50" s="140" t="s">
        <v>380</v>
      </c>
      <c r="E50" s="140" t="s">
        <v>928</v>
      </c>
      <c r="F50" s="221">
        <v>33.89</v>
      </c>
      <c r="G50" s="222">
        <f>F50/4/3</f>
        <v>2.8241666666666667</v>
      </c>
      <c r="H50" s="222"/>
      <c r="I50" s="222">
        <f>$F50/4/3</f>
        <v>2.8241666666666667</v>
      </c>
      <c r="J50" s="222"/>
      <c r="K50" s="222">
        <f>$F50/4/3</f>
        <v>2.8241666666666667</v>
      </c>
      <c r="L50" s="222"/>
      <c r="M50" s="223">
        <v>2</v>
      </c>
      <c r="N50" s="224" t="s">
        <v>388</v>
      </c>
    </row>
    <row r="51" spans="1:31" s="235" customFormat="1" ht="18">
      <c r="A51" s="589">
        <v>40</v>
      </c>
      <c r="B51" s="690">
        <v>600</v>
      </c>
      <c r="C51" s="716" t="s">
        <v>67</v>
      </c>
      <c r="D51" s="717"/>
      <c r="E51" s="86" t="s">
        <v>1005</v>
      </c>
      <c r="F51" s="582">
        <v>3.078</v>
      </c>
      <c r="G51" s="222"/>
      <c r="H51" s="222"/>
      <c r="I51" s="222"/>
      <c r="J51" s="582">
        <v>3</v>
      </c>
      <c r="K51" s="222"/>
      <c r="L51" s="222"/>
      <c r="M51" s="596">
        <v>14</v>
      </c>
      <c r="N51" s="686" t="s">
        <v>417</v>
      </c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235" customFormat="1" ht="18">
      <c r="A52" s="591"/>
      <c r="B52" s="691"/>
      <c r="C52" s="718"/>
      <c r="D52" s="719"/>
      <c r="E52" s="86" t="s">
        <v>68</v>
      </c>
      <c r="F52" s="583"/>
      <c r="G52" s="222"/>
      <c r="H52" s="222"/>
      <c r="I52" s="222"/>
      <c r="J52" s="583"/>
      <c r="K52" s="222"/>
      <c r="L52" s="222"/>
      <c r="M52" s="680"/>
      <c r="N52" s="687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235" customFormat="1" ht="18">
      <c r="A53" s="591"/>
      <c r="B53" s="691"/>
      <c r="C53" s="718"/>
      <c r="D53" s="719"/>
      <c r="E53" s="86" t="s">
        <v>1006</v>
      </c>
      <c r="F53" s="583"/>
      <c r="G53" s="222"/>
      <c r="H53" s="222"/>
      <c r="I53" s="222"/>
      <c r="J53" s="583"/>
      <c r="K53" s="222"/>
      <c r="L53" s="222"/>
      <c r="M53" s="680"/>
      <c r="N53" s="687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235" customFormat="1" ht="18">
      <c r="A54" s="591"/>
      <c r="B54" s="691"/>
      <c r="C54" s="718"/>
      <c r="D54" s="719"/>
      <c r="E54" s="86" t="s">
        <v>1007</v>
      </c>
      <c r="F54" s="583"/>
      <c r="G54" s="222"/>
      <c r="H54" s="222"/>
      <c r="I54" s="222"/>
      <c r="J54" s="583"/>
      <c r="K54" s="222"/>
      <c r="L54" s="222"/>
      <c r="M54" s="680"/>
      <c r="N54" s="687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235" customFormat="1" ht="18">
      <c r="A55" s="591"/>
      <c r="B55" s="691"/>
      <c r="C55" s="718"/>
      <c r="D55" s="719"/>
      <c r="E55" s="86" t="s">
        <v>1008</v>
      </c>
      <c r="F55" s="583"/>
      <c r="G55" s="222"/>
      <c r="H55" s="222"/>
      <c r="I55" s="222"/>
      <c r="J55" s="583"/>
      <c r="K55" s="222"/>
      <c r="L55" s="222"/>
      <c r="M55" s="680"/>
      <c r="N55" s="687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235" customFormat="1" ht="18">
      <c r="A56" s="590"/>
      <c r="B56" s="692"/>
      <c r="C56" s="720"/>
      <c r="D56" s="721"/>
      <c r="E56" s="86" t="s">
        <v>1009</v>
      </c>
      <c r="F56" s="584"/>
      <c r="G56" s="222"/>
      <c r="H56" s="222"/>
      <c r="I56" s="222"/>
      <c r="J56" s="584"/>
      <c r="K56" s="222"/>
      <c r="L56" s="222"/>
      <c r="M56" s="597"/>
      <c r="N56" s="688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235" customFormat="1" ht="18">
      <c r="A57" s="257">
        <v>41</v>
      </c>
      <c r="B57" s="258">
        <v>55</v>
      </c>
      <c r="C57" s="259" t="s">
        <v>69</v>
      </c>
      <c r="D57" s="259" t="s">
        <v>465</v>
      </c>
      <c r="E57" s="259" t="s">
        <v>70</v>
      </c>
      <c r="F57" s="260">
        <v>0.22</v>
      </c>
      <c r="G57" s="260"/>
      <c r="H57" s="356"/>
      <c r="I57" s="260"/>
      <c r="J57" s="260">
        <v>0.75</v>
      </c>
      <c r="K57" s="260"/>
      <c r="L57" s="260"/>
      <c r="M57" s="250">
        <v>1</v>
      </c>
      <c r="N57" s="261" t="s">
        <v>71</v>
      </c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235" customFormat="1" ht="18">
      <c r="A58" s="242">
        <v>42</v>
      </c>
      <c r="B58" s="246">
        <v>1963</v>
      </c>
      <c r="C58" s="86" t="s">
        <v>72</v>
      </c>
      <c r="D58" s="86" t="s">
        <v>463</v>
      </c>
      <c r="E58" s="86" t="s">
        <v>73</v>
      </c>
      <c r="F58" s="222">
        <v>1.381</v>
      </c>
      <c r="G58" s="222"/>
      <c r="H58" s="222"/>
      <c r="I58" s="222"/>
      <c r="J58" s="222">
        <v>0.75</v>
      </c>
      <c r="K58" s="222"/>
      <c r="L58" s="222"/>
      <c r="M58" s="223">
        <v>1</v>
      </c>
      <c r="N58" s="245" t="s">
        <v>435</v>
      </c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15" ht="18">
      <c r="A59" s="456">
        <v>43</v>
      </c>
      <c r="B59" s="246">
        <v>24</v>
      </c>
      <c r="C59" s="86" t="s">
        <v>416</v>
      </c>
      <c r="D59" s="86" t="s">
        <v>564</v>
      </c>
      <c r="E59" s="86" t="s">
        <v>565</v>
      </c>
      <c r="F59" s="134">
        <v>24</v>
      </c>
      <c r="G59" s="134"/>
      <c r="H59" s="134">
        <v>3</v>
      </c>
      <c r="I59" s="134"/>
      <c r="J59" s="134">
        <v>3</v>
      </c>
      <c r="K59" s="134"/>
      <c r="L59" s="134"/>
      <c r="M59" s="135">
        <v>4</v>
      </c>
      <c r="N59" s="247" t="s">
        <v>387</v>
      </c>
      <c r="O59" s="132"/>
    </row>
    <row r="60" spans="1:15" ht="18">
      <c r="A60" s="242">
        <v>44</v>
      </c>
      <c r="B60" s="139">
        <v>24</v>
      </c>
      <c r="C60" s="140" t="s">
        <v>416</v>
      </c>
      <c r="D60" s="140" t="s">
        <v>951</v>
      </c>
      <c r="E60" s="86" t="s">
        <v>471</v>
      </c>
      <c r="F60" s="222">
        <v>24</v>
      </c>
      <c r="G60" s="134"/>
      <c r="H60" s="134">
        <v>3</v>
      </c>
      <c r="I60" s="134"/>
      <c r="J60" s="134">
        <f>H60</f>
        <v>3</v>
      </c>
      <c r="K60" s="134"/>
      <c r="L60" s="134"/>
      <c r="M60" s="248">
        <v>2</v>
      </c>
      <c r="N60" s="136" t="s">
        <v>387</v>
      </c>
      <c r="O60" s="132"/>
    </row>
    <row r="61" spans="1:15" ht="18">
      <c r="A61" s="456">
        <v>45</v>
      </c>
      <c r="B61" s="139">
        <v>24</v>
      </c>
      <c r="C61" s="140" t="s">
        <v>416</v>
      </c>
      <c r="D61" s="140" t="s">
        <v>472</v>
      </c>
      <c r="E61" s="86" t="s">
        <v>473</v>
      </c>
      <c r="F61" s="222">
        <v>12</v>
      </c>
      <c r="G61" s="134"/>
      <c r="H61" s="134">
        <f>F61/2/4</f>
        <v>1.5</v>
      </c>
      <c r="I61" s="134"/>
      <c r="J61" s="134">
        <f>H61</f>
        <v>1.5</v>
      </c>
      <c r="K61" s="134"/>
      <c r="L61" s="134"/>
      <c r="M61" s="248">
        <v>2</v>
      </c>
      <c r="N61" s="136" t="s">
        <v>387</v>
      </c>
      <c r="O61" s="132"/>
    </row>
    <row r="62" spans="1:14" ht="18">
      <c r="A62" s="242">
        <v>46</v>
      </c>
      <c r="B62" s="47">
        <v>57</v>
      </c>
      <c r="C62" s="10" t="s">
        <v>831</v>
      </c>
      <c r="D62" s="10" t="s">
        <v>832</v>
      </c>
      <c r="E62" s="10" t="s">
        <v>24</v>
      </c>
      <c r="F62" s="55">
        <v>18</v>
      </c>
      <c r="G62" s="223"/>
      <c r="H62" s="357">
        <v>4.5</v>
      </c>
      <c r="I62" s="223"/>
      <c r="J62" s="223">
        <v>4.5</v>
      </c>
      <c r="K62" s="223"/>
      <c r="L62" s="223"/>
      <c r="M62" s="47">
        <v>3</v>
      </c>
      <c r="N62" s="37" t="s">
        <v>387</v>
      </c>
    </row>
    <row r="63" spans="1:14" ht="18">
      <c r="A63" s="456">
        <v>47</v>
      </c>
      <c r="B63" s="47">
        <v>161</v>
      </c>
      <c r="C63" s="10" t="s">
        <v>970</v>
      </c>
      <c r="D63" s="10" t="s">
        <v>986</v>
      </c>
      <c r="E63" s="10" t="s">
        <v>987</v>
      </c>
      <c r="F63" s="55">
        <v>6</v>
      </c>
      <c r="G63" s="223">
        <v>1.5</v>
      </c>
      <c r="H63" s="357"/>
      <c r="I63" s="223"/>
      <c r="J63" s="223"/>
      <c r="K63" s="223"/>
      <c r="L63" s="223"/>
      <c r="M63" s="47">
        <v>2</v>
      </c>
      <c r="N63" s="37" t="s">
        <v>417</v>
      </c>
    </row>
    <row r="64" spans="1:14" ht="18">
      <c r="A64" s="242">
        <v>48</v>
      </c>
      <c r="B64" s="47">
        <v>161</v>
      </c>
      <c r="C64" s="10" t="s">
        <v>970</v>
      </c>
      <c r="D64" s="10" t="s">
        <v>988</v>
      </c>
      <c r="E64" s="10" t="s">
        <v>989</v>
      </c>
      <c r="F64" s="55">
        <v>12</v>
      </c>
      <c r="G64" s="223">
        <f>F64/4/2</f>
        <v>1.5</v>
      </c>
      <c r="H64" s="357"/>
      <c r="I64" s="223"/>
      <c r="J64" s="223"/>
      <c r="K64" s="223">
        <f>G64</f>
        <v>1.5</v>
      </c>
      <c r="L64" s="223"/>
      <c r="M64" s="47">
        <v>2</v>
      </c>
      <c r="N64" s="37" t="s">
        <v>417</v>
      </c>
    </row>
    <row r="65" spans="1:14" ht="18">
      <c r="A65" s="456">
        <v>49</v>
      </c>
      <c r="B65" s="220">
        <v>2461</v>
      </c>
      <c r="C65" s="86" t="s">
        <v>1142</v>
      </c>
      <c r="D65" s="86" t="s">
        <v>1141</v>
      </c>
      <c r="E65" s="86" t="s">
        <v>1140</v>
      </c>
      <c r="F65" s="222">
        <v>18</v>
      </c>
      <c r="G65" s="223">
        <f>F65/4/2</f>
        <v>2.25</v>
      </c>
      <c r="H65" s="223"/>
      <c r="I65" s="223"/>
      <c r="J65" s="223"/>
      <c r="K65" s="223">
        <f>G65</f>
        <v>2.25</v>
      </c>
      <c r="L65" s="223"/>
      <c r="M65" s="223">
        <v>1</v>
      </c>
      <c r="N65" s="247" t="s">
        <v>387</v>
      </c>
    </row>
    <row r="66" spans="1:14" ht="18">
      <c r="A66" s="242">
        <v>50</v>
      </c>
      <c r="B66" s="47">
        <v>298</v>
      </c>
      <c r="C66" s="10" t="s">
        <v>990</v>
      </c>
      <c r="D66" s="10" t="s">
        <v>991</v>
      </c>
      <c r="E66" s="10" t="s">
        <v>992</v>
      </c>
      <c r="F66" s="55">
        <v>6</v>
      </c>
      <c r="G66" s="223"/>
      <c r="H66" s="357"/>
      <c r="I66" s="223"/>
      <c r="J66" s="223">
        <v>1.5</v>
      </c>
      <c r="K66" s="223"/>
      <c r="L66" s="223"/>
      <c r="M66" s="47">
        <v>2</v>
      </c>
      <c r="N66" s="37" t="s">
        <v>417</v>
      </c>
    </row>
    <row r="67" spans="1:14" ht="18">
      <c r="A67" s="456">
        <v>51</v>
      </c>
      <c r="B67" s="47">
        <v>1838</v>
      </c>
      <c r="C67" s="10" t="s">
        <v>993</v>
      </c>
      <c r="D67" s="10" t="s">
        <v>994</v>
      </c>
      <c r="E67" s="10" t="s">
        <v>995</v>
      </c>
      <c r="F67" s="55">
        <v>60</v>
      </c>
      <c r="G67" s="223">
        <f>F67/4/4</f>
        <v>3.75</v>
      </c>
      <c r="H67" s="357"/>
      <c r="I67" s="223">
        <f>G67</f>
        <v>3.75</v>
      </c>
      <c r="J67" s="223"/>
      <c r="K67" s="223">
        <f>G67</f>
        <v>3.75</v>
      </c>
      <c r="L67" s="223">
        <f>G67</f>
        <v>3.75</v>
      </c>
      <c r="M67" s="47">
        <v>5</v>
      </c>
      <c r="N67" s="37" t="s">
        <v>411</v>
      </c>
    </row>
    <row r="68" spans="1:14" ht="18">
      <c r="A68" s="242">
        <v>52</v>
      </c>
      <c r="B68" s="47">
        <v>1838</v>
      </c>
      <c r="C68" s="10" t="s">
        <v>993</v>
      </c>
      <c r="D68" s="10" t="s">
        <v>994</v>
      </c>
      <c r="E68" s="10" t="s">
        <v>987</v>
      </c>
      <c r="F68" s="55">
        <v>6</v>
      </c>
      <c r="G68" s="223">
        <f>F68/4</f>
        <v>1.5</v>
      </c>
      <c r="H68" s="357"/>
      <c r="I68" s="223"/>
      <c r="J68" s="223"/>
      <c r="K68" s="223"/>
      <c r="L68" s="223"/>
      <c r="M68" s="47">
        <v>2</v>
      </c>
      <c r="N68" s="37" t="s">
        <v>387</v>
      </c>
    </row>
    <row r="69" spans="1:14" ht="18">
      <c r="A69" s="456">
        <v>53</v>
      </c>
      <c r="B69" s="47">
        <v>1838</v>
      </c>
      <c r="C69" s="10" t="s">
        <v>993</v>
      </c>
      <c r="D69" s="10" t="s">
        <v>994</v>
      </c>
      <c r="E69" s="10" t="s">
        <v>1022</v>
      </c>
      <c r="F69" s="55">
        <v>90</v>
      </c>
      <c r="G69" s="223"/>
      <c r="H69" s="357">
        <f>F69/4/2</f>
        <v>11.25</v>
      </c>
      <c r="I69" s="223"/>
      <c r="J69" s="223"/>
      <c r="K69" s="223">
        <f>H69</f>
        <v>11.25</v>
      </c>
      <c r="L69" s="223"/>
      <c r="M69" s="47">
        <v>15</v>
      </c>
      <c r="N69" s="37" t="s">
        <v>387</v>
      </c>
    </row>
    <row r="70" spans="1:14" ht="18">
      <c r="A70" s="242">
        <v>54</v>
      </c>
      <c r="B70" s="47">
        <v>2349</v>
      </c>
      <c r="C70" s="10" t="s">
        <v>996</v>
      </c>
      <c r="D70" s="10" t="s">
        <v>997</v>
      </c>
      <c r="E70" s="10" t="s">
        <v>998</v>
      </c>
      <c r="F70" s="55">
        <v>12</v>
      </c>
      <c r="G70" s="223"/>
      <c r="H70" s="357"/>
      <c r="I70" s="223">
        <f>F70/4</f>
        <v>3</v>
      </c>
      <c r="J70" s="223"/>
      <c r="K70" s="223"/>
      <c r="L70" s="223"/>
      <c r="M70" s="47">
        <v>4</v>
      </c>
      <c r="N70" s="37" t="s">
        <v>417</v>
      </c>
    </row>
    <row r="71" spans="1:14" ht="18">
      <c r="A71" s="456">
        <v>55</v>
      </c>
      <c r="B71" s="47">
        <v>2799</v>
      </c>
      <c r="C71" s="10" t="s">
        <v>978</v>
      </c>
      <c r="D71" s="10" t="s">
        <v>999</v>
      </c>
      <c r="E71" s="10" t="s">
        <v>1000</v>
      </c>
      <c r="F71" s="55">
        <v>3</v>
      </c>
      <c r="G71" s="223">
        <f>F71/4</f>
        <v>0.75</v>
      </c>
      <c r="H71" s="357"/>
      <c r="I71" s="223"/>
      <c r="J71" s="223"/>
      <c r="K71" s="223"/>
      <c r="L71" s="223"/>
      <c r="M71" s="47">
        <v>1</v>
      </c>
      <c r="N71" s="37" t="s">
        <v>417</v>
      </c>
    </row>
    <row r="72" spans="1:14" ht="18">
      <c r="A72" s="242">
        <v>56</v>
      </c>
      <c r="B72" s="47">
        <v>2799</v>
      </c>
      <c r="C72" s="10" t="s">
        <v>978</v>
      </c>
      <c r="D72" s="10" t="s">
        <v>1001</v>
      </c>
      <c r="E72" s="10" t="s">
        <v>1002</v>
      </c>
      <c r="F72" s="55">
        <v>3</v>
      </c>
      <c r="G72" s="223"/>
      <c r="H72" s="357"/>
      <c r="I72" s="223">
        <f>F72/4</f>
        <v>0.75</v>
      </c>
      <c r="J72" s="223"/>
      <c r="K72" s="223"/>
      <c r="L72" s="223"/>
      <c r="M72" s="47">
        <v>1</v>
      </c>
      <c r="N72" s="37" t="s">
        <v>417</v>
      </c>
    </row>
    <row r="73" spans="1:14" ht="18">
      <c r="A73" s="456">
        <v>57</v>
      </c>
      <c r="B73" s="47">
        <v>1557</v>
      </c>
      <c r="C73" s="10" t="s">
        <v>984</v>
      </c>
      <c r="D73" s="10" t="s">
        <v>1003</v>
      </c>
      <c r="E73" s="10" t="s">
        <v>1004</v>
      </c>
      <c r="F73" s="55">
        <v>3</v>
      </c>
      <c r="G73" s="223"/>
      <c r="H73" s="357"/>
      <c r="I73" s="223"/>
      <c r="J73" s="223"/>
      <c r="K73" s="223"/>
      <c r="L73" s="223">
        <f>F73/4</f>
        <v>0.75</v>
      </c>
      <c r="M73" s="47">
        <v>1</v>
      </c>
      <c r="N73" s="37" t="s">
        <v>417</v>
      </c>
    </row>
    <row r="74" spans="1:14" ht="18">
      <c r="A74" s="242">
        <v>58</v>
      </c>
      <c r="B74" s="47">
        <v>2401</v>
      </c>
      <c r="C74" s="10" t="s">
        <v>985</v>
      </c>
      <c r="D74" s="10" t="s">
        <v>1003</v>
      </c>
      <c r="E74" s="10" t="s">
        <v>1004</v>
      </c>
      <c r="F74" s="55">
        <v>3</v>
      </c>
      <c r="G74" s="223"/>
      <c r="H74" s="357"/>
      <c r="I74" s="223"/>
      <c r="J74" s="223"/>
      <c r="K74" s="223"/>
      <c r="L74" s="223">
        <f>F74/4</f>
        <v>0.75</v>
      </c>
      <c r="M74" s="47">
        <v>1</v>
      </c>
      <c r="N74" s="37" t="s">
        <v>417</v>
      </c>
    </row>
    <row r="75" spans="1:14" ht="18">
      <c r="A75" s="456">
        <v>59</v>
      </c>
      <c r="B75" s="47">
        <v>2455</v>
      </c>
      <c r="C75" s="10" t="s">
        <v>1011</v>
      </c>
      <c r="D75" s="10" t="s">
        <v>1012</v>
      </c>
      <c r="E75" s="10" t="s">
        <v>1013</v>
      </c>
      <c r="F75" s="55">
        <v>23.394</v>
      </c>
      <c r="G75" s="223">
        <f>F75/2/4</f>
        <v>2.92425</v>
      </c>
      <c r="H75" s="357"/>
      <c r="I75" s="223"/>
      <c r="J75" s="223">
        <f>G75</f>
        <v>2.92425</v>
      </c>
      <c r="K75" s="223"/>
      <c r="L75" s="223"/>
      <c r="M75" s="47">
        <v>3</v>
      </c>
      <c r="N75" s="37" t="s">
        <v>387</v>
      </c>
    </row>
    <row r="76" spans="1:14" ht="18">
      <c r="A76" s="242">
        <v>60</v>
      </c>
      <c r="B76" s="47">
        <v>389</v>
      </c>
      <c r="C76" s="10" t="s">
        <v>1014</v>
      </c>
      <c r="D76" s="10" t="s">
        <v>1015</v>
      </c>
      <c r="E76" s="10" t="s">
        <v>1016</v>
      </c>
      <c r="F76" s="55">
        <v>24</v>
      </c>
      <c r="G76" s="223"/>
      <c r="H76" s="357">
        <f>F76/2/4</f>
        <v>3</v>
      </c>
      <c r="I76" s="223"/>
      <c r="J76" s="223"/>
      <c r="K76" s="223">
        <f>H76</f>
        <v>3</v>
      </c>
      <c r="L76" s="223"/>
      <c r="M76" s="47">
        <v>3</v>
      </c>
      <c r="N76" s="37" t="s">
        <v>1017</v>
      </c>
    </row>
    <row r="77" spans="1:14" ht="18">
      <c r="A77" s="456">
        <v>61</v>
      </c>
      <c r="B77" s="47">
        <v>389</v>
      </c>
      <c r="C77" s="10" t="s">
        <v>1014</v>
      </c>
      <c r="D77" s="10" t="s">
        <v>1015</v>
      </c>
      <c r="E77" s="10" t="s">
        <v>1018</v>
      </c>
      <c r="F77" s="55">
        <v>6</v>
      </c>
      <c r="G77" s="223"/>
      <c r="H77" s="357">
        <f>F77/2/4</f>
        <v>0.75</v>
      </c>
      <c r="I77" s="223"/>
      <c r="J77" s="223"/>
      <c r="K77" s="223">
        <f>H77</f>
        <v>0.75</v>
      </c>
      <c r="L77" s="223"/>
      <c r="M77" s="47">
        <v>1</v>
      </c>
      <c r="N77" s="37" t="s">
        <v>387</v>
      </c>
    </row>
    <row r="78" spans="1:14" ht="18">
      <c r="A78" s="242">
        <v>62</v>
      </c>
      <c r="B78" s="47">
        <v>389</v>
      </c>
      <c r="C78" s="10" t="s">
        <v>1014</v>
      </c>
      <c r="D78" s="10" t="s">
        <v>1015</v>
      </c>
      <c r="E78" s="10" t="s">
        <v>1022</v>
      </c>
      <c r="F78" s="55">
        <v>66</v>
      </c>
      <c r="G78" s="223"/>
      <c r="H78" s="357">
        <f>F78/4/2</f>
        <v>8.25</v>
      </c>
      <c r="I78" s="223"/>
      <c r="J78" s="223"/>
      <c r="K78" s="223">
        <f>H78</f>
        <v>8.25</v>
      </c>
      <c r="L78" s="223"/>
      <c r="M78" s="47">
        <v>11</v>
      </c>
      <c r="N78" s="37" t="s">
        <v>387</v>
      </c>
    </row>
    <row r="79" spans="1:14" ht="18">
      <c r="A79" s="456">
        <v>63</v>
      </c>
      <c r="B79" s="47">
        <v>389</v>
      </c>
      <c r="C79" s="10" t="s">
        <v>1014</v>
      </c>
      <c r="D79" s="10" t="s">
        <v>1023</v>
      </c>
      <c r="E79" s="10" t="s">
        <v>1024</v>
      </c>
      <c r="F79" s="55">
        <v>36</v>
      </c>
      <c r="G79" s="223">
        <f>F79/4/3</f>
        <v>3</v>
      </c>
      <c r="H79" s="357"/>
      <c r="I79" s="223">
        <f>G79</f>
        <v>3</v>
      </c>
      <c r="J79" s="223"/>
      <c r="K79" s="223">
        <f>G79</f>
        <v>3</v>
      </c>
      <c r="L79" s="223"/>
      <c r="M79" s="47">
        <v>4</v>
      </c>
      <c r="N79" s="37" t="s">
        <v>388</v>
      </c>
    </row>
    <row r="80" spans="1:14" ht="18">
      <c r="A80" s="242">
        <v>64</v>
      </c>
      <c r="B80" s="47">
        <v>389</v>
      </c>
      <c r="C80" s="10" t="s">
        <v>1014</v>
      </c>
      <c r="D80" s="10" t="s">
        <v>1025</v>
      </c>
      <c r="E80" s="10" t="s">
        <v>1026</v>
      </c>
      <c r="F80" s="55">
        <v>6</v>
      </c>
      <c r="G80" s="223">
        <f>F80/4/2</f>
        <v>0.75</v>
      </c>
      <c r="H80" s="357"/>
      <c r="I80" s="223"/>
      <c r="J80" s="223"/>
      <c r="K80" s="223">
        <f>G80</f>
        <v>0.75</v>
      </c>
      <c r="L80" s="223"/>
      <c r="M80" s="47">
        <v>1</v>
      </c>
      <c r="N80" s="37" t="s">
        <v>387</v>
      </c>
    </row>
    <row r="81" spans="1:14" ht="18">
      <c r="A81" s="456">
        <v>65</v>
      </c>
      <c r="B81" s="47">
        <v>58</v>
      </c>
      <c r="C81" s="10" t="s">
        <v>1019</v>
      </c>
      <c r="D81" s="10" t="s">
        <v>1020</v>
      </c>
      <c r="E81" s="10" t="s">
        <v>1021</v>
      </c>
      <c r="F81" s="55">
        <v>4.5</v>
      </c>
      <c r="G81" s="358"/>
      <c r="H81" s="359">
        <f>F81/4</f>
        <v>1.125</v>
      </c>
      <c r="I81" s="358"/>
      <c r="J81" s="358"/>
      <c r="K81" s="358"/>
      <c r="L81" s="223"/>
      <c r="M81" s="47">
        <v>2</v>
      </c>
      <c r="N81" s="37" t="s">
        <v>417</v>
      </c>
    </row>
    <row r="82" spans="1:14" ht="18">
      <c r="A82" s="242">
        <v>66</v>
      </c>
      <c r="B82" s="47" t="s">
        <v>591</v>
      </c>
      <c r="C82" s="10" t="s">
        <v>592</v>
      </c>
      <c r="D82" s="10" t="s">
        <v>317</v>
      </c>
      <c r="E82" s="10" t="s">
        <v>850</v>
      </c>
      <c r="F82" s="55">
        <v>2.4</v>
      </c>
      <c r="G82" s="358"/>
      <c r="H82" s="359"/>
      <c r="I82" s="358"/>
      <c r="J82" s="358">
        <f>F82/4</f>
        <v>0.6</v>
      </c>
      <c r="K82" s="358"/>
      <c r="L82" s="223"/>
      <c r="M82" s="47">
        <v>1</v>
      </c>
      <c r="N82" s="37" t="s">
        <v>417</v>
      </c>
    </row>
    <row r="83" spans="1:14" ht="18">
      <c r="A83" s="456">
        <v>67</v>
      </c>
      <c r="B83" s="47">
        <v>2655</v>
      </c>
      <c r="C83" s="10" t="s">
        <v>1027</v>
      </c>
      <c r="D83" s="10" t="s">
        <v>1028</v>
      </c>
      <c r="E83" s="10" t="s">
        <v>1029</v>
      </c>
      <c r="F83" s="55">
        <v>7.717</v>
      </c>
      <c r="G83" s="358"/>
      <c r="H83" s="359">
        <f>F83/4</f>
        <v>1.92925</v>
      </c>
      <c r="I83" s="358"/>
      <c r="J83" s="358"/>
      <c r="K83" s="358"/>
      <c r="L83" s="223"/>
      <c r="M83" s="47">
        <v>2</v>
      </c>
      <c r="N83" s="37" t="s">
        <v>417</v>
      </c>
    </row>
    <row r="84" spans="1:14" ht="18">
      <c r="A84" s="242">
        <v>68</v>
      </c>
      <c r="B84" s="47">
        <v>2757</v>
      </c>
      <c r="C84" s="10" t="s">
        <v>206</v>
      </c>
      <c r="D84" s="10" t="s">
        <v>426</v>
      </c>
      <c r="E84" s="10" t="s">
        <v>1026</v>
      </c>
      <c r="F84" s="55">
        <v>6.75</v>
      </c>
      <c r="G84" s="358">
        <f>F84/4/2</f>
        <v>0.84375</v>
      </c>
      <c r="H84" s="359"/>
      <c r="I84" s="358"/>
      <c r="J84" s="358"/>
      <c r="K84" s="358">
        <f>G84</f>
        <v>0.84375</v>
      </c>
      <c r="L84" s="223"/>
      <c r="M84" s="47">
        <v>1</v>
      </c>
      <c r="N84" s="37" t="s">
        <v>387</v>
      </c>
    </row>
    <row r="85" spans="1:14" ht="18">
      <c r="A85" s="456">
        <v>69</v>
      </c>
      <c r="B85" s="47">
        <v>2757</v>
      </c>
      <c r="C85" s="10" t="s">
        <v>206</v>
      </c>
      <c r="D85" s="10" t="s">
        <v>426</v>
      </c>
      <c r="E85" s="10" t="s">
        <v>1024</v>
      </c>
      <c r="F85" s="55">
        <v>13</v>
      </c>
      <c r="G85" s="358">
        <f>F85/4/2</f>
        <v>1.625</v>
      </c>
      <c r="H85" s="359"/>
      <c r="I85" s="358"/>
      <c r="J85" s="358"/>
      <c r="K85" s="358">
        <f>G85</f>
        <v>1.625</v>
      </c>
      <c r="L85" s="223"/>
      <c r="M85" s="47">
        <v>2</v>
      </c>
      <c r="N85" s="37" t="s">
        <v>387</v>
      </c>
    </row>
    <row r="86" spans="1:14" ht="18">
      <c r="A86" s="242">
        <v>70</v>
      </c>
      <c r="B86" s="47">
        <v>2757</v>
      </c>
      <c r="C86" s="10" t="s">
        <v>206</v>
      </c>
      <c r="D86" s="10" t="s">
        <v>426</v>
      </c>
      <c r="E86" s="10" t="s">
        <v>924</v>
      </c>
      <c r="F86" s="55">
        <v>3.25</v>
      </c>
      <c r="G86" s="358">
        <f>F86/4</f>
        <v>0.8125</v>
      </c>
      <c r="H86" s="359"/>
      <c r="I86" s="358"/>
      <c r="J86" s="358"/>
      <c r="K86" s="358"/>
      <c r="L86" s="223"/>
      <c r="M86" s="47">
        <v>1</v>
      </c>
      <c r="N86" s="37" t="s">
        <v>417</v>
      </c>
    </row>
    <row r="87" spans="1:14" ht="18">
      <c r="A87" s="456">
        <v>71</v>
      </c>
      <c r="B87" s="47">
        <v>2844</v>
      </c>
      <c r="C87" s="10" t="s">
        <v>1030</v>
      </c>
      <c r="D87" s="10" t="s">
        <v>1540</v>
      </c>
      <c r="E87" s="10" t="s">
        <v>1031</v>
      </c>
      <c r="F87" s="55">
        <v>7.822</v>
      </c>
      <c r="G87" s="358">
        <f>F87/4/2</f>
        <v>0.97775</v>
      </c>
      <c r="H87" s="359"/>
      <c r="I87" s="358"/>
      <c r="J87" s="358"/>
      <c r="K87" s="358">
        <f>G87</f>
        <v>0.97775</v>
      </c>
      <c r="L87" s="223"/>
      <c r="M87" s="47">
        <v>1</v>
      </c>
      <c r="N87" s="37" t="s">
        <v>387</v>
      </c>
    </row>
    <row r="88" spans="1:14" ht="18">
      <c r="A88" s="242">
        <v>72</v>
      </c>
      <c r="B88" s="47">
        <v>389</v>
      </c>
      <c r="C88" s="10" t="s">
        <v>1032</v>
      </c>
      <c r="D88" s="10" t="s">
        <v>1033</v>
      </c>
      <c r="E88" s="10" t="s">
        <v>1034</v>
      </c>
      <c r="F88" s="55">
        <v>32</v>
      </c>
      <c r="G88" s="358"/>
      <c r="H88" s="359">
        <f>F88/4/2</f>
        <v>4</v>
      </c>
      <c r="I88" s="358"/>
      <c r="J88" s="358"/>
      <c r="K88" s="358">
        <f>H88</f>
        <v>4</v>
      </c>
      <c r="L88" s="223"/>
      <c r="M88" s="47">
        <v>5</v>
      </c>
      <c r="N88" s="37" t="s">
        <v>387</v>
      </c>
    </row>
    <row r="89" spans="1:31" s="235" customFormat="1" ht="18">
      <c r="A89" s="456">
        <v>73</v>
      </c>
      <c r="B89" s="361">
        <v>1277</v>
      </c>
      <c r="C89" s="86" t="s">
        <v>1070</v>
      </c>
      <c r="D89" s="86" t="s">
        <v>433</v>
      </c>
      <c r="E89" s="86" t="s">
        <v>1071</v>
      </c>
      <c r="F89" s="222">
        <v>3</v>
      </c>
      <c r="G89" s="222">
        <v>3</v>
      </c>
      <c r="H89" s="360"/>
      <c r="I89" s="222"/>
      <c r="J89" s="222"/>
      <c r="K89" s="222"/>
      <c r="L89" s="222"/>
      <c r="M89" s="223">
        <v>4</v>
      </c>
      <c r="N89" s="245" t="s">
        <v>181</v>
      </c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15" ht="18">
      <c r="A90" s="223"/>
      <c r="B90" s="220"/>
      <c r="C90" s="243" t="s">
        <v>390</v>
      </c>
      <c r="D90" s="243"/>
      <c r="E90" s="243"/>
      <c r="F90" s="262">
        <f aca="true" t="shared" si="9" ref="F90:M90">SUM(F12:F89)</f>
        <v>1720.7820000000004</v>
      </c>
      <c r="G90" s="262">
        <f t="shared" si="9"/>
        <v>60.07825</v>
      </c>
      <c r="H90" s="262">
        <f t="shared" si="9"/>
        <v>99.35008333333332</v>
      </c>
      <c r="I90" s="262">
        <f t="shared" si="9"/>
        <v>51.435</v>
      </c>
      <c r="J90" s="262">
        <f t="shared" si="9"/>
        <v>78.19508333333332</v>
      </c>
      <c r="K90" s="262">
        <f t="shared" si="9"/>
        <v>82.8815</v>
      </c>
      <c r="L90" s="262">
        <f t="shared" si="9"/>
        <v>62.29583333333333</v>
      </c>
      <c r="M90" s="262">
        <f t="shared" si="9"/>
        <v>188</v>
      </c>
      <c r="N90" s="224"/>
      <c r="O90" s="14"/>
    </row>
    <row r="91" spans="1:15" ht="18">
      <c r="A91" s="263"/>
      <c r="B91" s="264"/>
      <c r="C91" s="265"/>
      <c r="D91" s="265"/>
      <c r="E91" s="265"/>
      <c r="F91" s="264"/>
      <c r="G91" s="263"/>
      <c r="H91" s="263"/>
      <c r="I91" s="263"/>
      <c r="J91" s="263"/>
      <c r="K91" s="263"/>
      <c r="L91" s="263"/>
      <c r="M91" s="263"/>
      <c r="N91" s="266"/>
      <c r="O91" s="14"/>
    </row>
    <row r="92" spans="1:15" ht="18">
      <c r="A92" s="715" t="s">
        <v>391</v>
      </c>
      <c r="B92" s="715"/>
      <c r="C92" s="715"/>
      <c r="D92" s="111"/>
      <c r="E92" s="111"/>
      <c r="F92" s="156"/>
      <c r="G92" s="97"/>
      <c r="H92" s="97"/>
      <c r="I92" s="97"/>
      <c r="J92" s="97"/>
      <c r="K92" s="97"/>
      <c r="L92" s="97"/>
      <c r="M92" s="97"/>
      <c r="N92" s="149"/>
      <c r="O92" s="14"/>
    </row>
    <row r="93" spans="1:15" ht="18">
      <c r="A93" s="578" t="s">
        <v>392</v>
      </c>
      <c r="B93" s="578"/>
      <c r="C93" s="578"/>
      <c r="D93" s="111"/>
      <c r="E93" s="111"/>
      <c r="F93" s="156"/>
      <c r="G93" s="97"/>
      <c r="H93" s="97"/>
      <c r="I93" s="97"/>
      <c r="J93" s="97"/>
      <c r="K93" s="97"/>
      <c r="L93" s="97"/>
      <c r="M93" s="97"/>
      <c r="N93" s="149"/>
      <c r="O93" s="14"/>
    </row>
    <row r="94" spans="1:15" ht="18">
      <c r="A94" s="578" t="s">
        <v>393</v>
      </c>
      <c r="B94" s="578"/>
      <c r="C94" s="578"/>
      <c r="D94" s="578"/>
      <c r="E94" s="111"/>
      <c r="F94" s="156"/>
      <c r="G94" s="97"/>
      <c r="H94" s="97"/>
      <c r="I94" s="97"/>
      <c r="J94" s="97"/>
      <c r="K94" s="97"/>
      <c r="L94" s="97"/>
      <c r="M94" s="97"/>
      <c r="N94" s="149"/>
      <c r="O94" s="14"/>
    </row>
    <row r="95" spans="1:15" ht="18">
      <c r="A95" s="578" t="s">
        <v>394</v>
      </c>
      <c r="B95" s="578"/>
      <c r="C95" s="578"/>
      <c r="D95" s="578"/>
      <c r="E95" s="111"/>
      <c r="F95" s="156"/>
      <c r="G95" s="97"/>
      <c r="H95" s="97"/>
      <c r="I95" s="97"/>
      <c r="J95" s="97"/>
      <c r="K95" s="97"/>
      <c r="L95" s="97"/>
      <c r="M95" s="97"/>
      <c r="N95" s="149"/>
      <c r="O95" s="14"/>
    </row>
    <row r="96" spans="1:15" ht="18">
      <c r="A96" s="578" t="s">
        <v>269</v>
      </c>
      <c r="B96" s="578"/>
      <c r="C96" s="578"/>
      <c r="D96" s="578"/>
      <c r="E96" s="111"/>
      <c r="F96" s="156"/>
      <c r="G96" s="97"/>
      <c r="H96" s="97"/>
      <c r="I96" s="97"/>
      <c r="J96" s="97"/>
      <c r="K96" s="97"/>
      <c r="L96" s="97"/>
      <c r="M96" s="97"/>
      <c r="N96" s="149"/>
      <c r="O96" s="14"/>
    </row>
    <row r="97" spans="1:15" ht="18">
      <c r="A97" s="97"/>
      <c r="B97" s="156"/>
      <c r="C97" s="111"/>
      <c r="D97" s="111"/>
      <c r="E97" s="111"/>
      <c r="F97" s="156"/>
      <c r="G97" s="97"/>
      <c r="H97" s="97"/>
      <c r="I97" s="97"/>
      <c r="J97" s="97"/>
      <c r="K97" s="97"/>
      <c r="L97" s="97"/>
      <c r="M97" s="97"/>
      <c r="N97" s="149"/>
      <c r="O97" s="14"/>
    </row>
    <row r="98" spans="1:15" ht="18">
      <c r="A98" s="715" t="s">
        <v>395</v>
      </c>
      <c r="B98" s="715"/>
      <c r="C98" s="715"/>
      <c r="D98" s="111"/>
      <c r="E98" s="111"/>
      <c r="F98" s="156"/>
      <c r="G98" s="97"/>
      <c r="H98" s="97"/>
      <c r="I98" s="97"/>
      <c r="J98" s="97"/>
      <c r="K98" s="97"/>
      <c r="L98" s="97"/>
      <c r="M98" s="97"/>
      <c r="N98" s="149"/>
      <c r="O98" s="14"/>
    </row>
    <row r="99" spans="1:15" ht="18">
      <c r="A99" s="578" t="s">
        <v>396</v>
      </c>
      <c r="B99" s="578"/>
      <c r="C99" s="578"/>
      <c r="D99" s="111"/>
      <c r="E99" s="111" t="s">
        <v>193</v>
      </c>
      <c r="F99" s="156"/>
      <c r="G99" s="97" t="s">
        <v>398</v>
      </c>
      <c r="H99" s="97"/>
      <c r="I99" s="97"/>
      <c r="J99" s="97"/>
      <c r="K99" s="97"/>
      <c r="L99" s="97"/>
      <c r="M99" s="97"/>
      <c r="N99" s="149"/>
      <c r="O99" s="14"/>
    </row>
    <row r="100" spans="1:15" ht="18">
      <c r="A100" s="97"/>
      <c r="B100" s="156"/>
      <c r="C100" s="111"/>
      <c r="D100" s="111"/>
      <c r="E100" s="111"/>
      <c r="F100" s="156"/>
      <c r="G100" s="97"/>
      <c r="H100" s="97"/>
      <c r="I100" s="97"/>
      <c r="J100" s="97"/>
      <c r="K100" s="97"/>
      <c r="L100" s="97"/>
      <c r="M100" s="97"/>
      <c r="N100" s="149"/>
      <c r="O100" s="14"/>
    </row>
    <row r="101" spans="1:15" ht="18">
      <c r="A101" s="578" t="s">
        <v>399</v>
      </c>
      <c r="B101" s="578"/>
      <c r="C101" s="578"/>
      <c r="D101" s="111"/>
      <c r="E101" s="111" t="s">
        <v>193</v>
      </c>
      <c r="F101" s="156"/>
      <c r="G101" s="97" t="s">
        <v>256</v>
      </c>
      <c r="H101" s="97"/>
      <c r="I101" s="97"/>
      <c r="J101" s="97"/>
      <c r="K101" s="97"/>
      <c r="L101" s="97"/>
      <c r="M101" s="97"/>
      <c r="N101" s="149"/>
      <c r="O101" s="14"/>
    </row>
    <row r="102" spans="1:15" ht="18">
      <c r="A102" s="97"/>
      <c r="B102" s="156"/>
      <c r="C102" s="111"/>
      <c r="D102" s="111"/>
      <c r="E102" s="111"/>
      <c r="F102" s="156"/>
      <c r="G102" s="97"/>
      <c r="H102" s="97"/>
      <c r="I102" s="97"/>
      <c r="J102" s="97"/>
      <c r="K102" s="97"/>
      <c r="L102" s="97"/>
      <c r="M102" s="97"/>
      <c r="N102" s="149"/>
      <c r="O102" s="14"/>
    </row>
    <row r="103" spans="1:15" ht="18">
      <c r="A103" s="578" t="s">
        <v>63</v>
      </c>
      <c r="B103" s="578"/>
      <c r="C103" s="578"/>
      <c r="D103" s="111"/>
      <c r="E103" s="111" t="s">
        <v>193</v>
      </c>
      <c r="F103" s="156"/>
      <c r="G103" s="97" t="s">
        <v>401</v>
      </c>
      <c r="H103" s="97"/>
      <c r="I103" s="97"/>
      <c r="J103" s="97"/>
      <c r="K103" s="97"/>
      <c r="L103" s="97"/>
      <c r="M103" s="97"/>
      <c r="N103" s="149"/>
      <c r="O103" s="14"/>
    </row>
    <row r="104" spans="1:14" ht="18">
      <c r="A104" s="97"/>
      <c r="B104" s="156"/>
      <c r="C104" s="111"/>
      <c r="D104" s="111"/>
      <c r="E104" s="111"/>
      <c r="F104" s="156"/>
      <c r="G104" s="97"/>
      <c r="H104" s="97"/>
      <c r="I104" s="97"/>
      <c r="J104" s="97"/>
      <c r="K104" s="97"/>
      <c r="L104" s="97"/>
      <c r="M104" s="97"/>
      <c r="N104" s="149"/>
    </row>
    <row r="105" spans="1:14" ht="18">
      <c r="A105" s="578" t="s">
        <v>13</v>
      </c>
      <c r="B105" s="578"/>
      <c r="C105" s="578"/>
      <c r="D105" s="111"/>
      <c r="E105" s="111" t="s">
        <v>1010</v>
      </c>
      <c r="F105" s="156"/>
      <c r="G105" s="97"/>
      <c r="H105" s="97"/>
      <c r="I105" s="97"/>
      <c r="J105" s="97"/>
      <c r="K105" s="97"/>
      <c r="L105" s="97"/>
      <c r="M105" s="97"/>
      <c r="N105" s="149"/>
    </row>
    <row r="106" spans="1:14" ht="18">
      <c r="A106" s="97"/>
      <c r="B106" s="156"/>
      <c r="C106" s="111"/>
      <c r="D106" s="111"/>
      <c r="E106" s="111"/>
      <c r="F106" s="156"/>
      <c r="G106" s="97"/>
      <c r="H106" s="97"/>
      <c r="I106" s="97"/>
      <c r="J106" s="97"/>
      <c r="K106" s="97"/>
      <c r="L106" s="97"/>
      <c r="M106" s="97"/>
      <c r="N106" s="149"/>
    </row>
    <row r="107" spans="1:14" ht="18">
      <c r="A107" s="578" t="s">
        <v>402</v>
      </c>
      <c r="B107" s="578"/>
      <c r="C107" s="578"/>
      <c r="D107" s="111"/>
      <c r="E107" s="111" t="s">
        <v>192</v>
      </c>
      <c r="F107" s="156"/>
      <c r="G107" s="97" t="s">
        <v>22</v>
      </c>
      <c r="H107" s="97"/>
      <c r="I107" s="97"/>
      <c r="J107" s="97"/>
      <c r="K107" s="97"/>
      <c r="L107" s="97"/>
      <c r="M107" s="97"/>
      <c r="N107" s="149"/>
    </row>
    <row r="108" spans="1:14" ht="18">
      <c r="A108" s="97"/>
      <c r="B108" s="156"/>
      <c r="C108" s="111"/>
      <c r="D108" s="111"/>
      <c r="E108" s="111" t="s">
        <v>403</v>
      </c>
      <c r="F108" s="156"/>
      <c r="G108" s="97" t="s">
        <v>404</v>
      </c>
      <c r="H108" s="97"/>
      <c r="I108" s="97"/>
      <c r="J108" s="97"/>
      <c r="K108" s="97"/>
      <c r="L108" s="97"/>
      <c r="M108" s="97"/>
      <c r="N108" s="149"/>
    </row>
    <row r="109" spans="1:14" ht="15">
      <c r="A109" s="98"/>
      <c r="B109" s="157"/>
      <c r="C109" s="152"/>
      <c r="D109" s="152"/>
      <c r="E109" s="152"/>
      <c r="F109" s="157"/>
      <c r="G109" s="98"/>
      <c r="H109" s="98"/>
      <c r="I109" s="98"/>
      <c r="J109" s="98"/>
      <c r="K109" s="98"/>
      <c r="L109" s="98"/>
      <c r="M109" s="98"/>
      <c r="N109" s="150"/>
    </row>
  </sheetData>
  <sheetProtection/>
  <mergeCells count="30">
    <mergeCell ref="A8:N8"/>
    <mergeCell ref="A1:C1"/>
    <mergeCell ref="J1:M1"/>
    <mergeCell ref="A95:D95"/>
    <mergeCell ref="A92:C92"/>
    <mergeCell ref="A3:D3"/>
    <mergeCell ref="A93:C93"/>
    <mergeCell ref="A94:D94"/>
    <mergeCell ref="N51:N56"/>
    <mergeCell ref="M51:M56"/>
    <mergeCell ref="A51:A56"/>
    <mergeCell ref="B51:B56"/>
    <mergeCell ref="A9:N9"/>
    <mergeCell ref="C51:D56"/>
    <mergeCell ref="F51:F56"/>
    <mergeCell ref="J51:J56"/>
    <mergeCell ref="G10:L10"/>
    <mergeCell ref="A107:C107"/>
    <mergeCell ref="A96:D96"/>
    <mergeCell ref="A98:C98"/>
    <mergeCell ref="A99:C99"/>
    <mergeCell ref="A101:C101"/>
    <mergeCell ref="A103:C103"/>
    <mergeCell ref="A105:C105"/>
    <mergeCell ref="J2:M2"/>
    <mergeCell ref="J3:M3"/>
    <mergeCell ref="A4:D4"/>
    <mergeCell ref="J4:M4"/>
    <mergeCell ref="J5:M5"/>
    <mergeCell ref="A6:D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31"/>
  <sheetViews>
    <sheetView view="pageBreakPreview" zoomScale="70" zoomScaleSheetLayoutView="70" zoomScalePageLayoutView="0" workbookViewId="0" topLeftCell="A1">
      <selection activeCell="D1" sqref="D1"/>
    </sheetView>
  </sheetViews>
  <sheetFormatPr defaultColWidth="9.140625" defaultRowHeight="15"/>
  <cols>
    <col min="1" max="1" width="5.8515625" style="112" customWidth="1"/>
    <col min="2" max="2" width="12.8515625" style="112" customWidth="1"/>
    <col min="3" max="3" width="33.140625" style="141" customWidth="1"/>
    <col min="4" max="4" width="27.7109375" style="141" customWidth="1"/>
    <col min="5" max="5" width="33.7109375" style="141" customWidth="1"/>
    <col min="6" max="6" width="13.7109375" style="137" customWidth="1"/>
    <col min="7" max="7" width="10.28125" style="137" customWidth="1"/>
    <col min="8" max="8" width="11.28125" style="137" customWidth="1"/>
    <col min="9" max="9" width="11.00390625" style="137" customWidth="1"/>
    <col min="10" max="10" width="9.8515625" style="137" customWidth="1"/>
    <col min="11" max="11" width="10.140625" style="137" customWidth="1"/>
    <col min="12" max="12" width="12.7109375" style="112" customWidth="1"/>
    <col min="13" max="13" width="20.140625" style="141" customWidth="1"/>
    <col min="14" max="14" width="4.140625" style="132" customWidth="1"/>
  </cols>
  <sheetData>
    <row r="1" spans="1:13" s="132" customFormat="1" ht="17.25">
      <c r="A1" s="722" t="s">
        <v>365</v>
      </c>
      <c r="B1" s="722"/>
      <c r="C1" s="722"/>
      <c r="D1" s="442"/>
      <c r="E1" s="442"/>
      <c r="F1" s="443"/>
      <c r="G1" s="443"/>
      <c r="H1" s="443"/>
      <c r="I1" s="443"/>
      <c r="J1" s="531" t="s">
        <v>366</v>
      </c>
      <c r="K1" s="531"/>
      <c r="L1" s="531"/>
      <c r="M1" s="531"/>
    </row>
    <row r="2" spans="1:13" s="132" customFormat="1" ht="17.25">
      <c r="A2" s="722" t="s">
        <v>1356</v>
      </c>
      <c r="B2" s="722"/>
      <c r="C2" s="722"/>
      <c r="D2" s="442"/>
      <c r="E2" s="442"/>
      <c r="F2" s="443"/>
      <c r="G2" s="443"/>
      <c r="H2" s="443"/>
      <c r="I2" s="443"/>
      <c r="J2" s="531" t="s">
        <v>255</v>
      </c>
      <c r="K2" s="531"/>
      <c r="L2" s="531"/>
      <c r="M2" s="531"/>
    </row>
    <row r="3" spans="1:13" s="132" customFormat="1" ht="17.25">
      <c r="A3" s="723" t="s">
        <v>1357</v>
      </c>
      <c r="B3" s="723"/>
      <c r="C3" s="723"/>
      <c r="D3" s="442"/>
      <c r="E3" s="442"/>
      <c r="F3" s="443"/>
      <c r="G3" s="443"/>
      <c r="H3" s="443"/>
      <c r="I3" s="443"/>
      <c r="J3" s="531" t="s">
        <v>367</v>
      </c>
      <c r="K3" s="531"/>
      <c r="L3" s="531"/>
      <c r="M3" s="531"/>
    </row>
    <row r="4" spans="1:13" s="132" customFormat="1" ht="17.25">
      <c r="A4" s="722" t="s">
        <v>927</v>
      </c>
      <c r="B4" s="722"/>
      <c r="C4" s="722"/>
      <c r="D4" s="442"/>
      <c r="E4" s="442"/>
      <c r="F4" s="443"/>
      <c r="G4" s="443"/>
      <c r="H4" s="443"/>
      <c r="I4" s="443"/>
      <c r="J4" s="531" t="s">
        <v>362</v>
      </c>
      <c r="K4" s="531"/>
      <c r="L4" s="531"/>
      <c r="M4" s="531"/>
    </row>
    <row r="5" spans="1:13" s="132" customFormat="1" ht="17.25">
      <c r="A5" s="444" t="s">
        <v>1358</v>
      </c>
      <c r="B5" s="444"/>
      <c r="C5" s="444"/>
      <c r="D5" s="442"/>
      <c r="E5" s="442"/>
      <c r="F5" s="443"/>
      <c r="G5" s="443"/>
      <c r="H5" s="443"/>
      <c r="I5" s="443"/>
      <c r="J5" s="531" t="s">
        <v>1531</v>
      </c>
      <c r="K5" s="531"/>
      <c r="L5" s="531"/>
      <c r="M5" s="531"/>
    </row>
    <row r="6" spans="1:13" s="132" customFormat="1" ht="17.25">
      <c r="A6" s="722" t="s">
        <v>1359</v>
      </c>
      <c r="B6" s="722"/>
      <c r="C6" s="722"/>
      <c r="D6" s="442"/>
      <c r="E6" s="442"/>
      <c r="F6" s="443"/>
      <c r="G6" s="443"/>
      <c r="H6" s="443"/>
      <c r="I6" s="443"/>
      <c r="J6" s="443"/>
      <c r="K6" s="443"/>
      <c r="L6" s="239"/>
      <c r="M6" s="442"/>
    </row>
    <row r="7" spans="1:13" s="132" customFormat="1" ht="17.25">
      <c r="A7" s="681" t="s">
        <v>64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</row>
    <row r="8" spans="1:13" s="132" customFormat="1" ht="17.25">
      <c r="A8" s="681" t="s">
        <v>1360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</row>
    <row r="9" spans="1:13" s="438" customFormat="1" ht="51.75">
      <c r="A9" s="241" t="s">
        <v>369</v>
      </c>
      <c r="B9" s="241" t="s">
        <v>185</v>
      </c>
      <c r="C9" s="241" t="s">
        <v>191</v>
      </c>
      <c r="D9" s="241" t="s">
        <v>187</v>
      </c>
      <c r="E9" s="241" t="s">
        <v>370</v>
      </c>
      <c r="F9" s="241" t="s">
        <v>189</v>
      </c>
      <c r="G9" s="727" t="s">
        <v>371</v>
      </c>
      <c r="H9" s="727"/>
      <c r="I9" s="727"/>
      <c r="J9" s="727"/>
      <c r="K9" s="727"/>
      <c r="L9" s="241" t="s">
        <v>406</v>
      </c>
      <c r="M9" s="241" t="s">
        <v>372</v>
      </c>
    </row>
    <row r="10" spans="1:13" s="132" customFormat="1" ht="17.25">
      <c r="A10" s="236"/>
      <c r="B10" s="236"/>
      <c r="C10" s="243"/>
      <c r="D10" s="243"/>
      <c r="E10" s="243"/>
      <c r="F10" s="242"/>
      <c r="G10" s="242" t="s">
        <v>373</v>
      </c>
      <c r="H10" s="242" t="s">
        <v>374</v>
      </c>
      <c r="I10" s="242" t="s">
        <v>375</v>
      </c>
      <c r="J10" s="242" t="s">
        <v>376</v>
      </c>
      <c r="K10" s="242" t="s">
        <v>377</v>
      </c>
      <c r="L10" s="445"/>
      <c r="M10" s="243"/>
    </row>
    <row r="11" spans="1:13" s="132" customFormat="1" ht="18">
      <c r="A11" s="445">
        <v>1</v>
      </c>
      <c r="B11" s="135" t="s">
        <v>143</v>
      </c>
      <c r="C11" s="140" t="s">
        <v>144</v>
      </c>
      <c r="D11" s="140" t="s">
        <v>385</v>
      </c>
      <c r="E11" s="140" t="s">
        <v>145</v>
      </c>
      <c r="F11" s="222">
        <v>3.495</v>
      </c>
      <c r="G11" s="222">
        <v>2.25</v>
      </c>
      <c r="H11" s="368"/>
      <c r="I11" s="222"/>
      <c r="J11" s="222"/>
      <c r="K11" s="222"/>
      <c r="L11" s="135">
        <v>3</v>
      </c>
      <c r="M11" s="140" t="s">
        <v>464</v>
      </c>
    </row>
    <row r="12" spans="1:13" s="132" customFormat="1" ht="18">
      <c r="A12" s="445">
        <v>2</v>
      </c>
      <c r="B12" s="135">
        <v>2757</v>
      </c>
      <c r="C12" s="140" t="s">
        <v>206</v>
      </c>
      <c r="D12" s="140" t="s">
        <v>426</v>
      </c>
      <c r="E12" s="140" t="s">
        <v>207</v>
      </c>
      <c r="F12" s="222">
        <v>9</v>
      </c>
      <c r="G12" s="222"/>
      <c r="H12" s="222"/>
      <c r="I12" s="222">
        <v>0.75</v>
      </c>
      <c r="J12" s="368"/>
      <c r="K12" s="222"/>
      <c r="L12" s="135">
        <v>1</v>
      </c>
      <c r="M12" s="140" t="s">
        <v>417</v>
      </c>
    </row>
    <row r="13" spans="1:13" s="132" customFormat="1" ht="18">
      <c r="A13" s="445">
        <v>3</v>
      </c>
      <c r="B13" s="135" t="s">
        <v>315</v>
      </c>
      <c r="C13" s="140" t="s">
        <v>594</v>
      </c>
      <c r="D13" s="140" t="s">
        <v>595</v>
      </c>
      <c r="E13" s="140" t="s">
        <v>596</v>
      </c>
      <c r="F13" s="222">
        <v>1.5</v>
      </c>
      <c r="G13" s="222"/>
      <c r="H13" s="222"/>
      <c r="I13" s="222">
        <v>0.75</v>
      </c>
      <c r="J13" s="222"/>
      <c r="K13" s="222"/>
      <c r="L13" s="135">
        <v>1</v>
      </c>
      <c r="M13" s="140" t="s">
        <v>364</v>
      </c>
    </row>
    <row r="14" spans="1:13" s="132" customFormat="1" ht="18">
      <c r="A14" s="445">
        <v>4</v>
      </c>
      <c r="B14" s="135" t="s">
        <v>74</v>
      </c>
      <c r="C14" s="140" t="s">
        <v>379</v>
      </c>
      <c r="D14" s="140" t="s">
        <v>380</v>
      </c>
      <c r="E14" s="140" t="s">
        <v>146</v>
      </c>
      <c r="F14" s="222">
        <v>36</v>
      </c>
      <c r="G14" s="222">
        <v>3</v>
      </c>
      <c r="H14" s="222"/>
      <c r="I14" s="222">
        <v>3</v>
      </c>
      <c r="J14" s="222"/>
      <c r="K14" s="222">
        <f>G14</f>
        <v>3</v>
      </c>
      <c r="L14" s="135">
        <v>4</v>
      </c>
      <c r="M14" s="140" t="s">
        <v>388</v>
      </c>
    </row>
    <row r="15" spans="1:13" s="132" customFormat="1" ht="18">
      <c r="A15" s="445">
        <v>5</v>
      </c>
      <c r="B15" s="135" t="s">
        <v>147</v>
      </c>
      <c r="C15" s="140" t="s">
        <v>416</v>
      </c>
      <c r="D15" s="140" t="s">
        <v>151</v>
      </c>
      <c r="E15" s="140" t="s">
        <v>152</v>
      </c>
      <c r="F15" s="222">
        <v>6</v>
      </c>
      <c r="G15" s="222"/>
      <c r="H15" s="222"/>
      <c r="I15" s="222">
        <v>1.5</v>
      </c>
      <c r="J15" s="222"/>
      <c r="K15" s="222"/>
      <c r="L15" s="135">
        <v>2</v>
      </c>
      <c r="M15" s="140" t="s">
        <v>417</v>
      </c>
    </row>
    <row r="16" spans="1:13" s="132" customFormat="1" ht="18">
      <c r="A16" s="445">
        <v>6</v>
      </c>
      <c r="B16" s="135">
        <v>109</v>
      </c>
      <c r="C16" s="140" t="s">
        <v>379</v>
      </c>
      <c r="D16" s="140" t="s">
        <v>380</v>
      </c>
      <c r="E16" s="140" t="s">
        <v>153</v>
      </c>
      <c r="F16" s="222">
        <v>36</v>
      </c>
      <c r="G16" s="222">
        <v>2.25</v>
      </c>
      <c r="H16" s="222"/>
      <c r="I16" s="222">
        <f>G16</f>
        <v>2.25</v>
      </c>
      <c r="J16" s="222">
        <f>G16</f>
        <v>2.25</v>
      </c>
      <c r="K16" s="222">
        <f>G16</f>
        <v>2.25</v>
      </c>
      <c r="L16" s="135">
        <v>3</v>
      </c>
      <c r="M16" s="140" t="s">
        <v>411</v>
      </c>
    </row>
    <row r="17" spans="1:13" s="132" customFormat="1" ht="18">
      <c r="A17" s="445">
        <v>7</v>
      </c>
      <c r="B17" s="135">
        <v>497</v>
      </c>
      <c r="C17" s="140" t="s">
        <v>133</v>
      </c>
      <c r="D17" s="140" t="s">
        <v>134</v>
      </c>
      <c r="E17" s="140" t="s">
        <v>135</v>
      </c>
      <c r="F17" s="222">
        <v>0.789</v>
      </c>
      <c r="G17" s="222">
        <v>0.789</v>
      </c>
      <c r="H17" s="368"/>
      <c r="I17" s="222"/>
      <c r="J17" s="222"/>
      <c r="K17" s="222"/>
      <c r="L17" s="135">
        <v>1</v>
      </c>
      <c r="M17" s="140" t="s">
        <v>415</v>
      </c>
    </row>
    <row r="18" spans="1:13" s="132" customFormat="1" ht="18">
      <c r="A18" s="445">
        <v>8</v>
      </c>
      <c r="B18" s="135">
        <v>98</v>
      </c>
      <c r="C18" s="140" t="s">
        <v>466</v>
      </c>
      <c r="D18" s="140" t="s">
        <v>157</v>
      </c>
      <c r="E18" s="140" t="s">
        <v>158</v>
      </c>
      <c r="F18" s="222">
        <v>0.75</v>
      </c>
      <c r="G18" s="222">
        <v>0.75</v>
      </c>
      <c r="H18" s="222"/>
      <c r="I18" s="222"/>
      <c r="J18" s="222"/>
      <c r="K18" s="222"/>
      <c r="L18" s="135">
        <v>1</v>
      </c>
      <c r="M18" s="140" t="s">
        <v>415</v>
      </c>
    </row>
    <row r="19" spans="1:13" s="132" customFormat="1" ht="18">
      <c r="A19" s="445">
        <v>9</v>
      </c>
      <c r="B19" s="135">
        <v>2880</v>
      </c>
      <c r="C19" s="140" t="s">
        <v>326</v>
      </c>
      <c r="D19" s="140" t="s">
        <v>493</v>
      </c>
      <c r="E19" s="140" t="s">
        <v>327</v>
      </c>
      <c r="F19" s="222">
        <v>3</v>
      </c>
      <c r="G19" s="222"/>
      <c r="H19" s="222"/>
      <c r="I19" s="368"/>
      <c r="J19" s="222"/>
      <c r="K19" s="222"/>
      <c r="L19" s="135">
        <v>1</v>
      </c>
      <c r="M19" s="140" t="s">
        <v>464</v>
      </c>
    </row>
    <row r="20" spans="1:14" s="132" customFormat="1" ht="18">
      <c r="A20" s="445">
        <v>10</v>
      </c>
      <c r="B20" s="135">
        <v>2831</v>
      </c>
      <c r="C20" s="140" t="s">
        <v>1079</v>
      </c>
      <c r="D20" s="140" t="s">
        <v>1102</v>
      </c>
      <c r="E20" s="140" t="s">
        <v>1524</v>
      </c>
      <c r="F20" s="222" t="s">
        <v>434</v>
      </c>
      <c r="G20" s="222"/>
      <c r="H20" s="222"/>
      <c r="I20" s="222"/>
      <c r="J20" s="368"/>
      <c r="K20" s="222"/>
      <c r="L20" s="135">
        <v>1</v>
      </c>
      <c r="M20" s="140" t="s">
        <v>464</v>
      </c>
      <c r="N20" s="446"/>
    </row>
    <row r="21" spans="1:13" s="132" customFormat="1" ht="18">
      <c r="A21" s="445">
        <v>11</v>
      </c>
      <c r="B21" s="135" t="s">
        <v>137</v>
      </c>
      <c r="C21" s="140" t="s">
        <v>138</v>
      </c>
      <c r="D21" s="140" t="s">
        <v>385</v>
      </c>
      <c r="E21" s="140" t="s">
        <v>139</v>
      </c>
      <c r="F21" s="222">
        <v>0.75</v>
      </c>
      <c r="G21" s="222">
        <v>0.75</v>
      </c>
      <c r="H21" s="222"/>
      <c r="I21" s="222"/>
      <c r="J21" s="222"/>
      <c r="K21" s="222"/>
      <c r="L21" s="135">
        <v>1</v>
      </c>
      <c r="M21" s="140" t="s">
        <v>415</v>
      </c>
    </row>
    <row r="22" spans="1:13" s="132" customFormat="1" ht="18">
      <c r="A22" s="445">
        <v>12</v>
      </c>
      <c r="B22" s="135" t="s">
        <v>159</v>
      </c>
      <c r="C22" s="140" t="s">
        <v>160</v>
      </c>
      <c r="D22" s="140" t="s">
        <v>161</v>
      </c>
      <c r="E22" s="140" t="s">
        <v>162</v>
      </c>
      <c r="F22" s="222">
        <v>1.542</v>
      </c>
      <c r="G22" s="222">
        <v>0.75</v>
      </c>
      <c r="H22" s="368"/>
      <c r="I22" s="222"/>
      <c r="J22" s="222"/>
      <c r="K22" s="222"/>
      <c r="L22" s="135">
        <v>1</v>
      </c>
      <c r="M22" s="140" t="s">
        <v>435</v>
      </c>
    </row>
    <row r="23" spans="1:13" s="132" customFormat="1" ht="18">
      <c r="A23" s="445">
        <v>13</v>
      </c>
      <c r="B23" s="135">
        <v>14</v>
      </c>
      <c r="C23" s="140" t="s">
        <v>1510</v>
      </c>
      <c r="D23" s="140" t="s">
        <v>141</v>
      </c>
      <c r="E23" s="140" t="s">
        <v>360</v>
      </c>
      <c r="F23" s="222">
        <v>0.75</v>
      </c>
      <c r="G23" s="222"/>
      <c r="H23" s="368"/>
      <c r="I23" s="222"/>
      <c r="J23" s="222">
        <v>0.75</v>
      </c>
      <c r="K23" s="222"/>
      <c r="L23" s="135">
        <v>1</v>
      </c>
      <c r="M23" s="140" t="s">
        <v>415</v>
      </c>
    </row>
    <row r="24" spans="1:13" s="132" customFormat="1" ht="18">
      <c r="A24" s="445">
        <v>14</v>
      </c>
      <c r="B24" s="135" t="s">
        <v>163</v>
      </c>
      <c r="C24" s="140" t="s">
        <v>164</v>
      </c>
      <c r="D24" s="140" t="s">
        <v>535</v>
      </c>
      <c r="E24" s="140" t="s">
        <v>165</v>
      </c>
      <c r="F24" s="222">
        <v>2.668</v>
      </c>
      <c r="G24" s="222"/>
      <c r="H24" s="222"/>
      <c r="I24" s="222">
        <v>0.75</v>
      </c>
      <c r="J24" s="222"/>
      <c r="K24" s="368"/>
      <c r="L24" s="135">
        <v>1</v>
      </c>
      <c r="M24" s="140" t="s">
        <v>417</v>
      </c>
    </row>
    <row r="25" spans="1:13" s="132" customFormat="1" ht="18">
      <c r="A25" s="445">
        <v>15</v>
      </c>
      <c r="B25" s="135" t="s">
        <v>166</v>
      </c>
      <c r="C25" s="140" t="s">
        <v>167</v>
      </c>
      <c r="D25" s="140" t="s">
        <v>168</v>
      </c>
      <c r="E25" s="140" t="s">
        <v>169</v>
      </c>
      <c r="F25" s="222">
        <v>7.29</v>
      </c>
      <c r="G25" s="222"/>
      <c r="H25" s="222"/>
      <c r="I25" s="222">
        <v>1.5</v>
      </c>
      <c r="J25" s="222"/>
      <c r="K25" s="222"/>
      <c r="L25" s="135">
        <v>3</v>
      </c>
      <c r="M25" s="140" t="s">
        <v>514</v>
      </c>
    </row>
    <row r="26" spans="1:13" s="132" customFormat="1" ht="18">
      <c r="A26" s="445">
        <v>16</v>
      </c>
      <c r="B26" s="135" t="s">
        <v>147</v>
      </c>
      <c r="C26" s="140" t="s">
        <v>416</v>
      </c>
      <c r="D26" s="140" t="s">
        <v>170</v>
      </c>
      <c r="E26" s="140" t="s">
        <v>171</v>
      </c>
      <c r="F26" s="222">
        <v>3</v>
      </c>
      <c r="G26" s="222"/>
      <c r="H26" s="222"/>
      <c r="I26" s="222">
        <v>0.75</v>
      </c>
      <c r="J26" s="222"/>
      <c r="K26" s="222"/>
      <c r="L26" s="135">
        <v>1</v>
      </c>
      <c r="M26" s="140" t="s">
        <v>417</v>
      </c>
    </row>
    <row r="27" spans="1:13" s="132" customFormat="1" ht="18">
      <c r="A27" s="445">
        <v>17</v>
      </c>
      <c r="B27" s="135" t="s">
        <v>1514</v>
      </c>
      <c r="C27" s="140" t="s">
        <v>1515</v>
      </c>
      <c r="D27" s="140" t="s">
        <v>1516</v>
      </c>
      <c r="E27" s="140" t="s">
        <v>1517</v>
      </c>
      <c r="F27" s="222">
        <v>1.5</v>
      </c>
      <c r="G27" s="222">
        <v>0.75</v>
      </c>
      <c r="H27" s="222"/>
      <c r="I27" s="222"/>
      <c r="J27" s="222"/>
      <c r="K27" s="222"/>
      <c r="L27" s="135">
        <v>1</v>
      </c>
      <c r="M27" s="140" t="s">
        <v>435</v>
      </c>
    </row>
    <row r="28" spans="1:13" s="132" customFormat="1" ht="18">
      <c r="A28" s="445">
        <v>18</v>
      </c>
      <c r="B28" s="135" t="s">
        <v>172</v>
      </c>
      <c r="C28" s="140" t="s">
        <v>173</v>
      </c>
      <c r="D28" s="140" t="s">
        <v>65</v>
      </c>
      <c r="E28" s="140" t="s">
        <v>174</v>
      </c>
      <c r="F28" s="222">
        <v>4.5</v>
      </c>
      <c r="G28" s="222">
        <v>1.5</v>
      </c>
      <c r="H28" s="222"/>
      <c r="I28" s="222"/>
      <c r="J28" s="222"/>
      <c r="K28" s="368"/>
      <c r="L28" s="135">
        <v>2</v>
      </c>
      <c r="M28" s="140" t="s">
        <v>514</v>
      </c>
    </row>
    <row r="29" spans="1:13" s="132" customFormat="1" ht="18">
      <c r="A29" s="445">
        <v>19</v>
      </c>
      <c r="B29" s="135">
        <v>1924</v>
      </c>
      <c r="C29" s="140" t="s">
        <v>330</v>
      </c>
      <c r="D29" s="140" t="s">
        <v>385</v>
      </c>
      <c r="E29" s="140" t="s">
        <v>328</v>
      </c>
      <c r="F29" s="728">
        <v>2.609</v>
      </c>
      <c r="G29" s="222"/>
      <c r="H29" s="222"/>
      <c r="I29" s="222"/>
      <c r="J29" s="222"/>
      <c r="K29" s="222"/>
      <c r="L29" s="135">
        <v>1</v>
      </c>
      <c r="M29" s="140" t="s">
        <v>464</v>
      </c>
    </row>
    <row r="30" spans="1:13" s="132" customFormat="1" ht="18">
      <c r="A30" s="445">
        <v>20</v>
      </c>
      <c r="B30" s="135">
        <v>1924</v>
      </c>
      <c r="C30" s="140" t="s">
        <v>330</v>
      </c>
      <c r="D30" s="140" t="s">
        <v>535</v>
      </c>
      <c r="E30" s="140" t="s">
        <v>329</v>
      </c>
      <c r="F30" s="728"/>
      <c r="G30" s="222"/>
      <c r="H30" s="222"/>
      <c r="I30" s="222"/>
      <c r="J30" s="222"/>
      <c r="K30" s="222"/>
      <c r="L30" s="135">
        <v>1</v>
      </c>
      <c r="M30" s="140" t="s">
        <v>464</v>
      </c>
    </row>
    <row r="31" spans="1:13" s="132" customFormat="1" ht="18">
      <c r="A31" s="445">
        <v>21</v>
      </c>
      <c r="B31" s="135">
        <v>773</v>
      </c>
      <c r="C31" s="140" t="s">
        <v>142</v>
      </c>
      <c r="D31" s="140" t="s">
        <v>410</v>
      </c>
      <c r="E31" s="140" t="s">
        <v>942</v>
      </c>
      <c r="F31" s="222">
        <v>11.4</v>
      </c>
      <c r="G31" s="222"/>
      <c r="H31" s="222"/>
      <c r="I31" s="368">
        <v>3</v>
      </c>
      <c r="J31" s="222"/>
      <c r="K31" s="222"/>
      <c r="L31" s="135">
        <v>4</v>
      </c>
      <c r="M31" s="140" t="s">
        <v>417</v>
      </c>
    </row>
    <row r="32" spans="1:13" s="132" customFormat="1" ht="18">
      <c r="A32" s="445">
        <v>22</v>
      </c>
      <c r="B32" s="135">
        <v>773</v>
      </c>
      <c r="C32" s="140" t="s">
        <v>142</v>
      </c>
      <c r="D32" s="140" t="s">
        <v>1518</v>
      </c>
      <c r="E32" s="140" t="s">
        <v>942</v>
      </c>
      <c r="F32" s="222" t="s">
        <v>434</v>
      </c>
      <c r="G32" s="222"/>
      <c r="H32" s="222"/>
      <c r="I32" s="368">
        <v>3.75</v>
      </c>
      <c r="J32" s="222"/>
      <c r="K32" s="222"/>
      <c r="L32" s="135">
        <v>5</v>
      </c>
      <c r="M32" s="140" t="s">
        <v>417</v>
      </c>
    </row>
    <row r="33" spans="1:14" s="132" customFormat="1" ht="18">
      <c r="A33" s="445">
        <v>23</v>
      </c>
      <c r="B33" s="135">
        <v>2831</v>
      </c>
      <c r="C33" s="140" t="s">
        <v>1079</v>
      </c>
      <c r="D33" s="140" t="s">
        <v>1525</v>
      </c>
      <c r="E33" s="140" t="s">
        <v>1526</v>
      </c>
      <c r="F33" s="222" t="s">
        <v>434</v>
      </c>
      <c r="G33" s="222"/>
      <c r="H33" s="222"/>
      <c r="I33" s="222"/>
      <c r="J33" s="368"/>
      <c r="K33" s="222"/>
      <c r="L33" s="135">
        <v>1</v>
      </c>
      <c r="M33" s="140" t="s">
        <v>464</v>
      </c>
      <c r="N33" s="446"/>
    </row>
    <row r="34" spans="1:13" s="132" customFormat="1" ht="18">
      <c r="A34" s="445">
        <v>24</v>
      </c>
      <c r="B34" s="135" t="s">
        <v>175</v>
      </c>
      <c r="C34" s="140" t="s">
        <v>176</v>
      </c>
      <c r="D34" s="140" t="s">
        <v>168</v>
      </c>
      <c r="E34" s="140" t="s">
        <v>177</v>
      </c>
      <c r="F34" s="222">
        <v>2.15</v>
      </c>
      <c r="G34" s="222">
        <v>0.75</v>
      </c>
      <c r="H34" s="368"/>
      <c r="I34" s="222"/>
      <c r="J34" s="222"/>
      <c r="K34" s="222"/>
      <c r="L34" s="135">
        <v>1</v>
      </c>
      <c r="M34" s="140" t="s">
        <v>514</v>
      </c>
    </row>
    <row r="35" spans="1:13" s="132" customFormat="1" ht="18">
      <c r="A35" s="445">
        <v>25</v>
      </c>
      <c r="B35" s="135">
        <v>2752</v>
      </c>
      <c r="C35" s="140" t="s">
        <v>430</v>
      </c>
      <c r="D35" s="140" t="s">
        <v>1500</v>
      </c>
      <c r="E35" s="140" t="s">
        <v>1511</v>
      </c>
      <c r="F35" s="222">
        <v>9</v>
      </c>
      <c r="G35" s="222"/>
      <c r="H35" s="222"/>
      <c r="I35" s="222"/>
      <c r="J35" s="222">
        <v>2.25</v>
      </c>
      <c r="K35" s="222"/>
      <c r="L35" s="135">
        <v>3</v>
      </c>
      <c r="M35" s="140" t="s">
        <v>417</v>
      </c>
    </row>
    <row r="36" spans="1:13" s="132" customFormat="1" ht="18">
      <c r="A36" s="445">
        <v>26</v>
      </c>
      <c r="B36" s="135" t="s">
        <v>1089</v>
      </c>
      <c r="C36" s="140" t="s">
        <v>379</v>
      </c>
      <c r="D36" s="140" t="s">
        <v>154</v>
      </c>
      <c r="E36" s="140" t="s">
        <v>155</v>
      </c>
      <c r="F36" s="222">
        <v>1.25</v>
      </c>
      <c r="G36" s="222"/>
      <c r="H36" s="222"/>
      <c r="I36" s="222">
        <v>1.25</v>
      </c>
      <c r="J36" s="222"/>
      <c r="K36" s="222"/>
      <c r="L36" s="135">
        <v>2</v>
      </c>
      <c r="M36" s="140" t="s">
        <v>435</v>
      </c>
    </row>
    <row r="37" spans="1:13" s="132" customFormat="1" ht="18">
      <c r="A37" s="445">
        <v>27</v>
      </c>
      <c r="B37" s="135" t="s">
        <v>137</v>
      </c>
      <c r="C37" s="140" t="s">
        <v>138</v>
      </c>
      <c r="D37" s="140" t="s">
        <v>535</v>
      </c>
      <c r="E37" s="140" t="s">
        <v>140</v>
      </c>
      <c r="F37" s="222">
        <v>0.995</v>
      </c>
      <c r="G37" s="222">
        <v>0.75</v>
      </c>
      <c r="H37" s="222"/>
      <c r="I37" s="222"/>
      <c r="J37" s="222"/>
      <c r="K37" s="222"/>
      <c r="L37" s="135">
        <v>1</v>
      </c>
      <c r="M37" s="140" t="s">
        <v>415</v>
      </c>
    </row>
    <row r="38" spans="1:13" s="132" customFormat="1" ht="18">
      <c r="A38" s="445">
        <v>28</v>
      </c>
      <c r="B38" s="135">
        <v>1774</v>
      </c>
      <c r="C38" s="140" t="s">
        <v>338</v>
      </c>
      <c r="D38" s="140" t="s">
        <v>385</v>
      </c>
      <c r="E38" s="140" t="s">
        <v>140</v>
      </c>
      <c r="F38" s="222">
        <v>0.245</v>
      </c>
      <c r="G38" s="222">
        <v>0.245</v>
      </c>
      <c r="H38" s="222"/>
      <c r="I38" s="222"/>
      <c r="J38" s="222"/>
      <c r="K38" s="222"/>
      <c r="L38" s="135">
        <v>1</v>
      </c>
      <c r="M38" s="140" t="s">
        <v>71</v>
      </c>
    </row>
    <row r="39" spans="1:13" s="132" customFormat="1" ht="18">
      <c r="A39" s="445">
        <v>29</v>
      </c>
      <c r="B39" s="135">
        <v>13</v>
      </c>
      <c r="C39" s="140" t="s">
        <v>737</v>
      </c>
      <c r="D39" s="140" t="s">
        <v>941</v>
      </c>
      <c r="E39" s="140" t="s">
        <v>940</v>
      </c>
      <c r="F39" s="222">
        <v>0.75</v>
      </c>
      <c r="G39" s="222">
        <v>0.75</v>
      </c>
      <c r="H39" s="222"/>
      <c r="I39" s="222"/>
      <c r="J39" s="222"/>
      <c r="K39" s="222"/>
      <c r="L39" s="135">
        <v>1</v>
      </c>
      <c r="M39" s="140" t="s">
        <v>417</v>
      </c>
    </row>
    <row r="40" spans="1:13" s="132" customFormat="1" ht="18">
      <c r="A40" s="445">
        <v>30</v>
      </c>
      <c r="B40" s="135">
        <v>446</v>
      </c>
      <c r="C40" s="140" t="s">
        <v>156</v>
      </c>
      <c r="D40" s="140" t="s">
        <v>433</v>
      </c>
      <c r="E40" s="140" t="s">
        <v>433</v>
      </c>
      <c r="F40" s="222">
        <v>27</v>
      </c>
      <c r="G40" s="222"/>
      <c r="H40" s="222"/>
      <c r="I40" s="222"/>
      <c r="J40" s="222">
        <v>6.75</v>
      </c>
      <c r="K40" s="222"/>
      <c r="L40" s="135">
        <v>9</v>
      </c>
      <c r="M40" s="140" t="s">
        <v>417</v>
      </c>
    </row>
    <row r="41" spans="1:13" s="132" customFormat="1" ht="18">
      <c r="A41" s="445">
        <v>31</v>
      </c>
      <c r="B41" s="135">
        <v>2018</v>
      </c>
      <c r="C41" s="140" t="s">
        <v>182</v>
      </c>
      <c r="D41" s="140" t="s">
        <v>183</v>
      </c>
      <c r="E41" s="140" t="s">
        <v>184</v>
      </c>
      <c r="F41" s="222">
        <v>6</v>
      </c>
      <c r="G41" s="222"/>
      <c r="H41" s="222">
        <v>1.5</v>
      </c>
      <c r="I41" s="222"/>
      <c r="J41" s="222"/>
      <c r="K41" s="222"/>
      <c r="L41" s="135">
        <v>2</v>
      </c>
      <c r="M41" s="140" t="s">
        <v>417</v>
      </c>
    </row>
    <row r="42" spans="1:13" s="132" customFormat="1" ht="18">
      <c r="A42" s="445">
        <v>32</v>
      </c>
      <c r="B42" s="135">
        <v>109</v>
      </c>
      <c r="C42" s="140" t="s">
        <v>422</v>
      </c>
      <c r="D42" s="140" t="s">
        <v>423</v>
      </c>
      <c r="E42" s="140" t="s">
        <v>1394</v>
      </c>
      <c r="F42" s="222">
        <v>12</v>
      </c>
      <c r="G42" s="222">
        <v>0.75</v>
      </c>
      <c r="H42" s="222"/>
      <c r="I42" s="222">
        <f>G42</f>
        <v>0.75</v>
      </c>
      <c r="J42" s="222">
        <f>G42</f>
        <v>0.75</v>
      </c>
      <c r="K42" s="222">
        <f>G42</f>
        <v>0.75</v>
      </c>
      <c r="L42" s="135">
        <v>1</v>
      </c>
      <c r="M42" s="140" t="s">
        <v>411</v>
      </c>
    </row>
    <row r="43" spans="1:13" s="132" customFormat="1" ht="18">
      <c r="A43" s="445">
        <v>33</v>
      </c>
      <c r="B43" s="135" t="s">
        <v>147</v>
      </c>
      <c r="C43" s="140" t="s">
        <v>416</v>
      </c>
      <c r="D43" s="140" t="s">
        <v>148</v>
      </c>
      <c r="E43" s="140" t="s">
        <v>149</v>
      </c>
      <c r="F43" s="222">
        <v>18</v>
      </c>
      <c r="G43" s="222">
        <v>1.5</v>
      </c>
      <c r="H43" s="222"/>
      <c r="I43" s="222">
        <f aca="true" t="shared" si="0" ref="I43:I49">G43</f>
        <v>1.5</v>
      </c>
      <c r="J43" s="222"/>
      <c r="K43" s="222">
        <v>1.5</v>
      </c>
      <c r="L43" s="135">
        <v>2</v>
      </c>
      <c r="M43" s="140" t="s">
        <v>388</v>
      </c>
    </row>
    <row r="44" spans="1:13" s="132" customFormat="1" ht="18">
      <c r="A44" s="445">
        <v>34</v>
      </c>
      <c r="B44" s="135">
        <v>109</v>
      </c>
      <c r="C44" s="140" t="s">
        <v>422</v>
      </c>
      <c r="D44" s="140" t="s">
        <v>423</v>
      </c>
      <c r="E44" s="140" t="s">
        <v>1395</v>
      </c>
      <c r="F44" s="222">
        <v>12</v>
      </c>
      <c r="G44" s="222">
        <v>0.75</v>
      </c>
      <c r="H44" s="222"/>
      <c r="I44" s="222">
        <f t="shared" si="0"/>
        <v>0.75</v>
      </c>
      <c r="J44" s="222">
        <f>G44</f>
        <v>0.75</v>
      </c>
      <c r="K44" s="222">
        <f aca="true" t="shared" si="1" ref="K44:K49">G44</f>
        <v>0.75</v>
      </c>
      <c r="L44" s="135">
        <v>1</v>
      </c>
      <c r="M44" s="140" t="s">
        <v>411</v>
      </c>
    </row>
    <row r="45" spans="1:13" s="132" customFormat="1" ht="18">
      <c r="A45" s="445">
        <v>35</v>
      </c>
      <c r="B45" s="135">
        <v>109</v>
      </c>
      <c r="C45" s="140" t="s">
        <v>422</v>
      </c>
      <c r="D45" s="140" t="s">
        <v>423</v>
      </c>
      <c r="E45" s="140" t="s">
        <v>1396</v>
      </c>
      <c r="F45" s="222">
        <v>9</v>
      </c>
      <c r="G45" s="222">
        <v>0.75</v>
      </c>
      <c r="H45" s="222"/>
      <c r="I45" s="222">
        <f t="shared" si="0"/>
        <v>0.75</v>
      </c>
      <c r="J45" s="222"/>
      <c r="K45" s="222">
        <f t="shared" si="1"/>
        <v>0.75</v>
      </c>
      <c r="L45" s="135">
        <v>1</v>
      </c>
      <c r="M45" s="140" t="s">
        <v>388</v>
      </c>
    </row>
    <row r="46" spans="1:13" s="132" customFormat="1" ht="18">
      <c r="A46" s="445">
        <v>36</v>
      </c>
      <c r="B46" s="135">
        <v>109</v>
      </c>
      <c r="C46" s="140" t="s">
        <v>422</v>
      </c>
      <c r="D46" s="140" t="s">
        <v>423</v>
      </c>
      <c r="E46" s="140" t="s">
        <v>1397</v>
      </c>
      <c r="F46" s="222">
        <v>12</v>
      </c>
      <c r="G46" s="222">
        <v>0.75</v>
      </c>
      <c r="H46" s="222"/>
      <c r="I46" s="222">
        <f t="shared" si="0"/>
        <v>0.75</v>
      </c>
      <c r="J46" s="222">
        <f>G46</f>
        <v>0.75</v>
      </c>
      <c r="K46" s="222">
        <f t="shared" si="1"/>
        <v>0.75</v>
      </c>
      <c r="L46" s="135">
        <v>1</v>
      </c>
      <c r="M46" s="140" t="s">
        <v>411</v>
      </c>
    </row>
    <row r="47" spans="1:13" s="132" customFormat="1" ht="18">
      <c r="A47" s="445">
        <v>37</v>
      </c>
      <c r="B47" s="135">
        <v>109</v>
      </c>
      <c r="C47" s="140" t="s">
        <v>422</v>
      </c>
      <c r="D47" s="140" t="s">
        <v>423</v>
      </c>
      <c r="E47" s="140" t="s">
        <v>1398</v>
      </c>
      <c r="F47" s="222">
        <v>12</v>
      </c>
      <c r="G47" s="222">
        <v>0.75</v>
      </c>
      <c r="H47" s="222"/>
      <c r="I47" s="222">
        <f t="shared" si="0"/>
        <v>0.75</v>
      </c>
      <c r="J47" s="222">
        <f>G47</f>
        <v>0.75</v>
      </c>
      <c r="K47" s="222">
        <f t="shared" si="1"/>
        <v>0.75</v>
      </c>
      <c r="L47" s="135">
        <v>1</v>
      </c>
      <c r="M47" s="140" t="s">
        <v>411</v>
      </c>
    </row>
    <row r="48" spans="1:13" s="132" customFormat="1" ht="18">
      <c r="A48" s="445">
        <v>38</v>
      </c>
      <c r="B48" s="135">
        <v>109</v>
      </c>
      <c r="C48" s="140" t="s">
        <v>422</v>
      </c>
      <c r="D48" s="140" t="s">
        <v>423</v>
      </c>
      <c r="E48" s="140" t="s">
        <v>1399</v>
      </c>
      <c r="F48" s="222">
        <v>12</v>
      </c>
      <c r="G48" s="222">
        <v>0.75</v>
      </c>
      <c r="H48" s="222"/>
      <c r="I48" s="222">
        <f t="shared" si="0"/>
        <v>0.75</v>
      </c>
      <c r="J48" s="222">
        <f>G48</f>
        <v>0.75</v>
      </c>
      <c r="K48" s="222">
        <f t="shared" si="1"/>
        <v>0.75</v>
      </c>
      <c r="L48" s="135">
        <v>1</v>
      </c>
      <c r="M48" s="140" t="s">
        <v>411</v>
      </c>
    </row>
    <row r="49" spans="1:13" s="132" customFormat="1" ht="18">
      <c r="A49" s="445">
        <v>39</v>
      </c>
      <c r="B49" s="135">
        <v>109</v>
      </c>
      <c r="C49" s="140" t="s">
        <v>422</v>
      </c>
      <c r="D49" s="140" t="s">
        <v>423</v>
      </c>
      <c r="E49" s="140" t="s">
        <v>1400</v>
      </c>
      <c r="F49" s="222">
        <v>12</v>
      </c>
      <c r="G49" s="222">
        <v>0.75</v>
      </c>
      <c r="H49" s="222"/>
      <c r="I49" s="222">
        <f t="shared" si="0"/>
        <v>0.75</v>
      </c>
      <c r="J49" s="222">
        <f>G49</f>
        <v>0.75</v>
      </c>
      <c r="K49" s="222">
        <f t="shared" si="1"/>
        <v>0.75</v>
      </c>
      <c r="L49" s="135">
        <v>1</v>
      </c>
      <c r="M49" s="140" t="s">
        <v>411</v>
      </c>
    </row>
    <row r="50" spans="1:13" s="132" customFormat="1" ht="18">
      <c r="A50" s="445">
        <v>40</v>
      </c>
      <c r="B50" s="135">
        <v>109</v>
      </c>
      <c r="C50" s="140" t="s">
        <v>422</v>
      </c>
      <c r="D50" s="140" t="s">
        <v>423</v>
      </c>
      <c r="E50" s="140" t="s">
        <v>1472</v>
      </c>
      <c r="F50" s="222">
        <v>6</v>
      </c>
      <c r="G50" s="222"/>
      <c r="H50" s="222">
        <v>0.75</v>
      </c>
      <c r="I50" s="222"/>
      <c r="J50" s="222"/>
      <c r="K50" s="222">
        <f>H50</f>
        <v>0.75</v>
      </c>
      <c r="L50" s="135">
        <v>1</v>
      </c>
      <c r="M50" s="140" t="s">
        <v>387</v>
      </c>
    </row>
    <row r="51" spans="1:13" s="132" customFormat="1" ht="18">
      <c r="A51" s="445">
        <v>41</v>
      </c>
      <c r="B51" s="135">
        <v>109</v>
      </c>
      <c r="C51" s="140" t="s">
        <v>422</v>
      </c>
      <c r="D51" s="140" t="s">
        <v>423</v>
      </c>
      <c r="E51" s="140" t="s">
        <v>1473</v>
      </c>
      <c r="F51" s="222">
        <v>6</v>
      </c>
      <c r="G51" s="222"/>
      <c r="H51" s="222">
        <v>0.75</v>
      </c>
      <c r="I51" s="222"/>
      <c r="J51" s="222"/>
      <c r="K51" s="222">
        <f aca="true" t="shared" si="2" ref="K51:K86">H51</f>
        <v>0.75</v>
      </c>
      <c r="L51" s="135">
        <v>1</v>
      </c>
      <c r="M51" s="140" t="s">
        <v>387</v>
      </c>
    </row>
    <row r="52" spans="1:13" s="132" customFormat="1" ht="18">
      <c r="A52" s="445">
        <v>42</v>
      </c>
      <c r="B52" s="135">
        <v>109</v>
      </c>
      <c r="C52" s="140" t="s">
        <v>422</v>
      </c>
      <c r="D52" s="140" t="s">
        <v>423</v>
      </c>
      <c r="E52" s="140" t="s">
        <v>1474</v>
      </c>
      <c r="F52" s="222">
        <v>27</v>
      </c>
      <c r="G52" s="222"/>
      <c r="H52" s="222">
        <v>2.25</v>
      </c>
      <c r="I52" s="222"/>
      <c r="J52" s="222"/>
      <c r="K52" s="222">
        <f t="shared" si="2"/>
        <v>2.25</v>
      </c>
      <c r="L52" s="135">
        <v>3</v>
      </c>
      <c r="M52" s="140" t="s">
        <v>387</v>
      </c>
    </row>
    <row r="53" spans="1:13" s="132" customFormat="1" ht="18">
      <c r="A53" s="445">
        <v>43</v>
      </c>
      <c r="B53" s="135">
        <v>109</v>
      </c>
      <c r="C53" s="140" t="s">
        <v>422</v>
      </c>
      <c r="D53" s="140" t="s">
        <v>423</v>
      </c>
      <c r="E53" s="140" t="s">
        <v>1475</v>
      </c>
      <c r="F53" s="222">
        <v>6</v>
      </c>
      <c r="G53" s="222"/>
      <c r="H53" s="222">
        <v>0.75</v>
      </c>
      <c r="I53" s="222"/>
      <c r="J53" s="222"/>
      <c r="K53" s="222">
        <f t="shared" si="2"/>
        <v>0.75</v>
      </c>
      <c r="L53" s="135">
        <v>1</v>
      </c>
      <c r="M53" s="140" t="s">
        <v>387</v>
      </c>
    </row>
    <row r="54" spans="1:13" s="132" customFormat="1" ht="18">
      <c r="A54" s="445">
        <v>44</v>
      </c>
      <c r="B54" s="135">
        <v>109</v>
      </c>
      <c r="C54" s="140" t="s">
        <v>422</v>
      </c>
      <c r="D54" s="140" t="s">
        <v>423</v>
      </c>
      <c r="E54" s="140" t="s">
        <v>1476</v>
      </c>
      <c r="F54" s="222">
        <v>6</v>
      </c>
      <c r="G54" s="222"/>
      <c r="H54" s="222">
        <v>0.75</v>
      </c>
      <c r="I54" s="222"/>
      <c r="J54" s="222"/>
      <c r="K54" s="222">
        <f t="shared" si="2"/>
        <v>0.75</v>
      </c>
      <c r="L54" s="135">
        <v>1</v>
      </c>
      <c r="M54" s="140" t="s">
        <v>387</v>
      </c>
    </row>
    <row r="55" spans="1:13" s="132" customFormat="1" ht="18">
      <c r="A55" s="445">
        <v>45</v>
      </c>
      <c r="B55" s="135">
        <v>109</v>
      </c>
      <c r="C55" s="140" t="s">
        <v>422</v>
      </c>
      <c r="D55" s="140" t="s">
        <v>423</v>
      </c>
      <c r="E55" s="140" t="s">
        <v>1477</v>
      </c>
      <c r="F55" s="222">
        <v>6</v>
      </c>
      <c r="G55" s="222"/>
      <c r="H55" s="222">
        <v>0.75</v>
      </c>
      <c r="I55" s="222"/>
      <c r="J55" s="222"/>
      <c r="K55" s="222">
        <f t="shared" si="2"/>
        <v>0.75</v>
      </c>
      <c r="L55" s="135">
        <v>1</v>
      </c>
      <c r="M55" s="140" t="s">
        <v>387</v>
      </c>
    </row>
    <row r="56" spans="1:13" s="132" customFormat="1" ht="18">
      <c r="A56" s="445">
        <v>46</v>
      </c>
      <c r="B56" s="135">
        <v>109</v>
      </c>
      <c r="C56" s="140" t="s">
        <v>422</v>
      </c>
      <c r="D56" s="140" t="s">
        <v>423</v>
      </c>
      <c r="E56" s="140" t="s">
        <v>1478</v>
      </c>
      <c r="F56" s="222">
        <v>6</v>
      </c>
      <c r="G56" s="222"/>
      <c r="H56" s="222">
        <v>0.75</v>
      </c>
      <c r="I56" s="222"/>
      <c r="J56" s="222"/>
      <c r="K56" s="222">
        <f t="shared" si="2"/>
        <v>0.75</v>
      </c>
      <c r="L56" s="135">
        <v>1</v>
      </c>
      <c r="M56" s="140" t="s">
        <v>387</v>
      </c>
    </row>
    <row r="57" spans="1:13" s="132" customFormat="1" ht="18">
      <c r="A57" s="445">
        <v>47</v>
      </c>
      <c r="B57" s="135">
        <v>109</v>
      </c>
      <c r="C57" s="140" t="s">
        <v>422</v>
      </c>
      <c r="D57" s="140" t="s">
        <v>423</v>
      </c>
      <c r="E57" s="140" t="s">
        <v>1479</v>
      </c>
      <c r="F57" s="222">
        <v>6</v>
      </c>
      <c r="G57" s="222"/>
      <c r="H57" s="222">
        <v>0.75</v>
      </c>
      <c r="I57" s="222"/>
      <c r="J57" s="222"/>
      <c r="K57" s="222">
        <f t="shared" si="2"/>
        <v>0.75</v>
      </c>
      <c r="L57" s="135">
        <v>1</v>
      </c>
      <c r="M57" s="140" t="s">
        <v>387</v>
      </c>
    </row>
    <row r="58" spans="1:13" s="132" customFormat="1" ht="18">
      <c r="A58" s="445">
        <v>48</v>
      </c>
      <c r="B58" s="135">
        <v>109</v>
      </c>
      <c r="C58" s="140" t="s">
        <v>422</v>
      </c>
      <c r="D58" s="140" t="s">
        <v>423</v>
      </c>
      <c r="E58" s="140" t="s">
        <v>1480</v>
      </c>
      <c r="F58" s="222">
        <v>18</v>
      </c>
      <c r="G58" s="222"/>
      <c r="H58" s="222">
        <v>2.25</v>
      </c>
      <c r="I58" s="222"/>
      <c r="J58" s="222"/>
      <c r="K58" s="222">
        <f t="shared" si="2"/>
        <v>2.25</v>
      </c>
      <c r="L58" s="135">
        <v>3</v>
      </c>
      <c r="M58" s="140" t="s">
        <v>387</v>
      </c>
    </row>
    <row r="59" spans="1:13" s="132" customFormat="1" ht="18">
      <c r="A59" s="445">
        <v>49</v>
      </c>
      <c r="B59" s="135">
        <v>109</v>
      </c>
      <c r="C59" s="140" t="s">
        <v>422</v>
      </c>
      <c r="D59" s="140" t="s">
        <v>423</v>
      </c>
      <c r="E59" s="140" t="s">
        <v>1481</v>
      </c>
      <c r="F59" s="222">
        <v>6</v>
      </c>
      <c r="G59" s="222"/>
      <c r="H59" s="222">
        <v>0.75</v>
      </c>
      <c r="I59" s="222"/>
      <c r="J59" s="222"/>
      <c r="K59" s="222">
        <f t="shared" si="2"/>
        <v>0.75</v>
      </c>
      <c r="L59" s="135">
        <v>1</v>
      </c>
      <c r="M59" s="140" t="s">
        <v>387</v>
      </c>
    </row>
    <row r="60" spans="1:13" s="132" customFormat="1" ht="18">
      <c r="A60" s="445">
        <v>50</v>
      </c>
      <c r="B60" s="135">
        <v>109</v>
      </c>
      <c r="C60" s="140" t="s">
        <v>422</v>
      </c>
      <c r="D60" s="140" t="s">
        <v>423</v>
      </c>
      <c r="E60" s="140" t="s">
        <v>1482</v>
      </c>
      <c r="F60" s="222">
        <v>6</v>
      </c>
      <c r="G60" s="222"/>
      <c r="H60" s="222">
        <v>0.75</v>
      </c>
      <c r="I60" s="222"/>
      <c r="J60" s="222"/>
      <c r="K60" s="222">
        <f t="shared" si="2"/>
        <v>0.75</v>
      </c>
      <c r="L60" s="135">
        <v>1</v>
      </c>
      <c r="M60" s="140" t="s">
        <v>387</v>
      </c>
    </row>
    <row r="61" spans="1:13" s="132" customFormat="1" ht="18">
      <c r="A61" s="445">
        <v>51</v>
      </c>
      <c r="B61" s="135">
        <v>109</v>
      </c>
      <c r="C61" s="140" t="s">
        <v>422</v>
      </c>
      <c r="D61" s="140" t="s">
        <v>423</v>
      </c>
      <c r="E61" s="140" t="s">
        <v>1483</v>
      </c>
      <c r="F61" s="222">
        <v>6</v>
      </c>
      <c r="G61" s="222"/>
      <c r="H61" s="222">
        <v>0.75</v>
      </c>
      <c r="I61" s="222"/>
      <c r="J61" s="222"/>
      <c r="K61" s="222">
        <f t="shared" si="2"/>
        <v>0.75</v>
      </c>
      <c r="L61" s="135">
        <v>1</v>
      </c>
      <c r="M61" s="140" t="s">
        <v>387</v>
      </c>
    </row>
    <row r="62" spans="1:13" s="132" customFormat="1" ht="18">
      <c r="A62" s="445">
        <v>52</v>
      </c>
      <c r="B62" s="135">
        <v>109</v>
      </c>
      <c r="C62" s="140" t="s">
        <v>422</v>
      </c>
      <c r="D62" s="140" t="s">
        <v>423</v>
      </c>
      <c r="E62" s="140" t="s">
        <v>1484</v>
      </c>
      <c r="F62" s="222">
        <v>6</v>
      </c>
      <c r="G62" s="222"/>
      <c r="H62" s="222">
        <v>0.75</v>
      </c>
      <c r="I62" s="222"/>
      <c r="J62" s="222"/>
      <c r="K62" s="222">
        <f t="shared" si="2"/>
        <v>0.75</v>
      </c>
      <c r="L62" s="135">
        <v>1</v>
      </c>
      <c r="M62" s="140" t="s">
        <v>387</v>
      </c>
    </row>
    <row r="63" spans="1:13" s="132" customFormat="1" ht="18">
      <c r="A63" s="445">
        <v>53</v>
      </c>
      <c r="B63" s="135">
        <v>109</v>
      </c>
      <c r="C63" s="140" t="s">
        <v>422</v>
      </c>
      <c r="D63" s="140" t="s">
        <v>423</v>
      </c>
      <c r="E63" s="140" t="s">
        <v>1485</v>
      </c>
      <c r="F63" s="222">
        <v>12</v>
      </c>
      <c r="G63" s="222"/>
      <c r="H63" s="222">
        <v>1.5</v>
      </c>
      <c r="I63" s="222"/>
      <c r="J63" s="222"/>
      <c r="K63" s="222">
        <f t="shared" si="2"/>
        <v>1.5</v>
      </c>
      <c r="L63" s="135">
        <v>2</v>
      </c>
      <c r="M63" s="140" t="s">
        <v>387</v>
      </c>
    </row>
    <row r="64" spans="1:13" s="132" customFormat="1" ht="18">
      <c r="A64" s="445">
        <v>54</v>
      </c>
      <c r="B64" s="135">
        <v>109</v>
      </c>
      <c r="C64" s="140" t="s">
        <v>422</v>
      </c>
      <c r="D64" s="140" t="s">
        <v>423</v>
      </c>
      <c r="E64" s="140" t="s">
        <v>1486</v>
      </c>
      <c r="F64" s="222">
        <v>12</v>
      </c>
      <c r="G64" s="222"/>
      <c r="H64" s="222">
        <v>1.5</v>
      </c>
      <c r="I64" s="222"/>
      <c r="J64" s="222"/>
      <c r="K64" s="222">
        <f t="shared" si="2"/>
        <v>1.5</v>
      </c>
      <c r="L64" s="135">
        <v>2</v>
      </c>
      <c r="M64" s="140" t="s">
        <v>387</v>
      </c>
    </row>
    <row r="65" spans="1:13" s="132" customFormat="1" ht="18">
      <c r="A65" s="445">
        <v>55</v>
      </c>
      <c r="B65" s="135">
        <v>109</v>
      </c>
      <c r="C65" s="140" t="s">
        <v>422</v>
      </c>
      <c r="D65" s="140" t="s">
        <v>423</v>
      </c>
      <c r="E65" s="140" t="s">
        <v>1487</v>
      </c>
      <c r="F65" s="222">
        <v>12</v>
      </c>
      <c r="G65" s="222"/>
      <c r="H65" s="222">
        <v>1.5</v>
      </c>
      <c r="I65" s="222"/>
      <c r="J65" s="222"/>
      <c r="K65" s="222">
        <f t="shared" si="2"/>
        <v>1.5</v>
      </c>
      <c r="L65" s="135">
        <v>2</v>
      </c>
      <c r="M65" s="140" t="s">
        <v>387</v>
      </c>
    </row>
    <row r="66" spans="1:13" s="132" customFormat="1" ht="18">
      <c r="A66" s="445">
        <v>56</v>
      </c>
      <c r="B66" s="135">
        <v>109</v>
      </c>
      <c r="C66" s="140" t="s">
        <v>422</v>
      </c>
      <c r="D66" s="140" t="s">
        <v>423</v>
      </c>
      <c r="E66" s="140" t="s">
        <v>1488</v>
      </c>
      <c r="F66" s="222">
        <v>6</v>
      </c>
      <c r="G66" s="222"/>
      <c r="H66" s="222">
        <v>0.75</v>
      </c>
      <c r="I66" s="222"/>
      <c r="J66" s="222"/>
      <c r="K66" s="222">
        <f t="shared" si="2"/>
        <v>0.75</v>
      </c>
      <c r="L66" s="135">
        <v>1</v>
      </c>
      <c r="M66" s="140" t="s">
        <v>387</v>
      </c>
    </row>
    <row r="67" spans="1:13" s="132" customFormat="1" ht="18">
      <c r="A67" s="445">
        <v>57</v>
      </c>
      <c r="B67" s="135">
        <v>109</v>
      </c>
      <c r="C67" s="140" t="s">
        <v>422</v>
      </c>
      <c r="D67" s="140" t="s">
        <v>423</v>
      </c>
      <c r="E67" s="140" t="s">
        <v>1489</v>
      </c>
      <c r="F67" s="222">
        <v>6</v>
      </c>
      <c r="G67" s="222"/>
      <c r="H67" s="222">
        <v>0.75</v>
      </c>
      <c r="I67" s="222"/>
      <c r="J67" s="222"/>
      <c r="K67" s="222">
        <f t="shared" si="2"/>
        <v>0.75</v>
      </c>
      <c r="L67" s="135">
        <v>1</v>
      </c>
      <c r="M67" s="140" t="s">
        <v>387</v>
      </c>
    </row>
    <row r="68" spans="1:13" s="132" customFormat="1" ht="18">
      <c r="A68" s="445">
        <v>58</v>
      </c>
      <c r="B68" s="135">
        <v>109</v>
      </c>
      <c r="C68" s="140" t="s">
        <v>422</v>
      </c>
      <c r="D68" s="140" t="s">
        <v>423</v>
      </c>
      <c r="E68" s="140" t="s">
        <v>1490</v>
      </c>
      <c r="F68" s="222">
        <v>6</v>
      </c>
      <c r="G68" s="222"/>
      <c r="H68" s="222">
        <v>0.75</v>
      </c>
      <c r="I68" s="222"/>
      <c r="J68" s="222"/>
      <c r="K68" s="222">
        <f t="shared" si="2"/>
        <v>0.75</v>
      </c>
      <c r="L68" s="135">
        <v>1</v>
      </c>
      <c r="M68" s="140" t="s">
        <v>387</v>
      </c>
    </row>
    <row r="69" spans="1:13" s="132" customFormat="1" ht="18">
      <c r="A69" s="445">
        <v>59</v>
      </c>
      <c r="B69" s="135">
        <v>109</v>
      </c>
      <c r="C69" s="140" t="s">
        <v>422</v>
      </c>
      <c r="D69" s="140" t="s">
        <v>423</v>
      </c>
      <c r="E69" s="140" t="s">
        <v>1505</v>
      </c>
      <c r="F69" s="222">
        <v>3</v>
      </c>
      <c r="G69" s="222"/>
      <c r="H69" s="222"/>
      <c r="I69" s="222"/>
      <c r="J69" s="222">
        <v>0.75</v>
      </c>
      <c r="K69" s="222"/>
      <c r="L69" s="135">
        <v>1</v>
      </c>
      <c r="M69" s="140" t="s">
        <v>1529</v>
      </c>
    </row>
    <row r="70" spans="1:13" s="132" customFormat="1" ht="18">
      <c r="A70" s="445">
        <v>60</v>
      </c>
      <c r="B70" s="135">
        <v>109</v>
      </c>
      <c r="C70" s="140" t="s">
        <v>422</v>
      </c>
      <c r="D70" s="140" t="s">
        <v>423</v>
      </c>
      <c r="E70" s="140" t="s">
        <v>1506</v>
      </c>
      <c r="F70" s="222">
        <v>3</v>
      </c>
      <c r="G70" s="222"/>
      <c r="H70" s="222"/>
      <c r="I70" s="222"/>
      <c r="J70" s="222">
        <v>0.75</v>
      </c>
      <c r="K70" s="222"/>
      <c r="L70" s="135">
        <v>1</v>
      </c>
      <c r="M70" s="140" t="s">
        <v>417</v>
      </c>
    </row>
    <row r="71" spans="1:13" s="132" customFormat="1" ht="18">
      <c r="A71" s="445">
        <v>61</v>
      </c>
      <c r="B71" s="135">
        <v>109</v>
      </c>
      <c r="C71" s="140" t="s">
        <v>422</v>
      </c>
      <c r="D71" s="140" t="s">
        <v>423</v>
      </c>
      <c r="E71" s="140" t="s">
        <v>1507</v>
      </c>
      <c r="F71" s="222">
        <v>9</v>
      </c>
      <c r="G71" s="222"/>
      <c r="H71" s="222"/>
      <c r="I71" s="222"/>
      <c r="J71" s="222">
        <v>2.25</v>
      </c>
      <c r="K71" s="222"/>
      <c r="L71" s="135">
        <v>3</v>
      </c>
      <c r="M71" s="140" t="s">
        <v>417</v>
      </c>
    </row>
    <row r="72" spans="1:13" s="132" customFormat="1" ht="18">
      <c r="A72" s="445">
        <v>62</v>
      </c>
      <c r="B72" s="135">
        <v>109</v>
      </c>
      <c r="C72" s="140" t="s">
        <v>422</v>
      </c>
      <c r="D72" s="140" t="s">
        <v>423</v>
      </c>
      <c r="E72" s="140" t="s">
        <v>1393</v>
      </c>
      <c r="F72" s="222">
        <v>3</v>
      </c>
      <c r="G72" s="222">
        <v>0.75</v>
      </c>
      <c r="H72" s="222"/>
      <c r="I72" s="222"/>
      <c r="J72" s="222"/>
      <c r="K72" s="222"/>
      <c r="L72" s="135">
        <v>1</v>
      </c>
      <c r="M72" s="140" t="s">
        <v>417</v>
      </c>
    </row>
    <row r="73" spans="1:13" s="132" customFormat="1" ht="18">
      <c r="A73" s="445">
        <v>63</v>
      </c>
      <c r="B73" s="135">
        <v>109</v>
      </c>
      <c r="C73" s="140" t="s">
        <v>422</v>
      </c>
      <c r="D73" s="140" t="s">
        <v>423</v>
      </c>
      <c r="E73" s="140" t="s">
        <v>1389</v>
      </c>
      <c r="F73" s="222">
        <v>3</v>
      </c>
      <c r="G73" s="222">
        <v>0.75</v>
      </c>
      <c r="H73" s="222"/>
      <c r="I73" s="222"/>
      <c r="J73" s="222"/>
      <c r="K73" s="222"/>
      <c r="L73" s="135">
        <v>1</v>
      </c>
      <c r="M73" s="140" t="s">
        <v>417</v>
      </c>
    </row>
    <row r="74" spans="1:13" s="132" customFormat="1" ht="18">
      <c r="A74" s="445">
        <v>64</v>
      </c>
      <c r="B74" s="135">
        <v>109</v>
      </c>
      <c r="C74" s="140" t="s">
        <v>422</v>
      </c>
      <c r="D74" s="140" t="s">
        <v>423</v>
      </c>
      <c r="E74" s="140" t="s">
        <v>1390</v>
      </c>
      <c r="F74" s="222">
        <v>3</v>
      </c>
      <c r="G74" s="222">
        <v>0.75</v>
      </c>
      <c r="H74" s="222"/>
      <c r="I74" s="222"/>
      <c r="J74" s="222"/>
      <c r="K74" s="222"/>
      <c r="L74" s="135">
        <v>1</v>
      </c>
      <c r="M74" s="140" t="s">
        <v>417</v>
      </c>
    </row>
    <row r="75" spans="1:13" s="132" customFormat="1" ht="18">
      <c r="A75" s="445">
        <v>65</v>
      </c>
      <c r="B75" s="135">
        <v>109</v>
      </c>
      <c r="C75" s="140" t="s">
        <v>422</v>
      </c>
      <c r="D75" s="140" t="s">
        <v>423</v>
      </c>
      <c r="E75" s="140" t="s">
        <v>1391</v>
      </c>
      <c r="F75" s="222">
        <v>3</v>
      </c>
      <c r="G75" s="222">
        <v>0.75</v>
      </c>
      <c r="H75" s="222"/>
      <c r="I75" s="222"/>
      <c r="J75" s="222"/>
      <c r="K75" s="222"/>
      <c r="L75" s="135">
        <v>1</v>
      </c>
      <c r="M75" s="140" t="s">
        <v>417</v>
      </c>
    </row>
    <row r="76" spans="1:13" s="132" customFormat="1" ht="18">
      <c r="A76" s="445">
        <v>66</v>
      </c>
      <c r="B76" s="135">
        <v>109</v>
      </c>
      <c r="C76" s="140" t="s">
        <v>422</v>
      </c>
      <c r="D76" s="140" t="s">
        <v>423</v>
      </c>
      <c r="E76" s="140" t="s">
        <v>1392</v>
      </c>
      <c r="F76" s="222">
        <v>3</v>
      </c>
      <c r="G76" s="222">
        <v>0.75</v>
      </c>
      <c r="H76" s="222"/>
      <c r="I76" s="222"/>
      <c r="J76" s="222"/>
      <c r="K76" s="222"/>
      <c r="L76" s="135">
        <v>1</v>
      </c>
      <c r="M76" s="140" t="s">
        <v>417</v>
      </c>
    </row>
    <row r="77" spans="1:13" s="132" customFormat="1" ht="18">
      <c r="A77" s="445">
        <v>67</v>
      </c>
      <c r="B77" s="135">
        <v>109</v>
      </c>
      <c r="C77" s="140" t="s">
        <v>422</v>
      </c>
      <c r="D77" s="140" t="s">
        <v>423</v>
      </c>
      <c r="E77" s="140" t="s">
        <v>1439</v>
      </c>
      <c r="F77" s="222">
        <v>6</v>
      </c>
      <c r="G77" s="222"/>
      <c r="H77" s="222">
        <v>0.75</v>
      </c>
      <c r="I77" s="222"/>
      <c r="J77" s="222"/>
      <c r="K77" s="222">
        <f t="shared" si="2"/>
        <v>0.75</v>
      </c>
      <c r="L77" s="135">
        <v>1</v>
      </c>
      <c r="M77" s="140" t="s">
        <v>387</v>
      </c>
    </row>
    <row r="78" spans="1:13" s="132" customFormat="1" ht="18">
      <c r="A78" s="445">
        <v>68</v>
      </c>
      <c r="B78" s="135">
        <v>109</v>
      </c>
      <c r="C78" s="140" t="s">
        <v>422</v>
      </c>
      <c r="D78" s="140" t="s">
        <v>423</v>
      </c>
      <c r="E78" s="140" t="s">
        <v>1440</v>
      </c>
      <c r="F78" s="222">
        <v>6</v>
      </c>
      <c r="G78" s="222"/>
      <c r="H78" s="222">
        <v>0.75</v>
      </c>
      <c r="I78" s="222"/>
      <c r="J78" s="222"/>
      <c r="K78" s="222">
        <f t="shared" si="2"/>
        <v>0.75</v>
      </c>
      <c r="L78" s="135">
        <v>1</v>
      </c>
      <c r="M78" s="140" t="s">
        <v>387</v>
      </c>
    </row>
    <row r="79" spans="1:13" s="132" customFormat="1" ht="18">
      <c r="A79" s="445">
        <v>69</v>
      </c>
      <c r="B79" s="135">
        <v>109</v>
      </c>
      <c r="C79" s="140" t="s">
        <v>422</v>
      </c>
      <c r="D79" s="140" t="s">
        <v>423</v>
      </c>
      <c r="E79" s="140" t="s">
        <v>1441</v>
      </c>
      <c r="F79" s="222">
        <v>12</v>
      </c>
      <c r="G79" s="222"/>
      <c r="H79" s="222">
        <v>1.5</v>
      </c>
      <c r="I79" s="222"/>
      <c r="J79" s="222"/>
      <c r="K79" s="222">
        <f t="shared" si="2"/>
        <v>1.5</v>
      </c>
      <c r="L79" s="135">
        <v>2</v>
      </c>
      <c r="M79" s="140" t="s">
        <v>387</v>
      </c>
    </row>
    <row r="80" spans="1:13" s="132" customFormat="1" ht="18">
      <c r="A80" s="445">
        <v>70</v>
      </c>
      <c r="B80" s="135">
        <v>109</v>
      </c>
      <c r="C80" s="140" t="s">
        <v>422</v>
      </c>
      <c r="D80" s="140" t="s">
        <v>423</v>
      </c>
      <c r="E80" s="140" t="s">
        <v>1442</v>
      </c>
      <c r="F80" s="222">
        <v>6</v>
      </c>
      <c r="G80" s="222"/>
      <c r="H80" s="222">
        <v>0.75</v>
      </c>
      <c r="I80" s="222"/>
      <c r="J80" s="222"/>
      <c r="K80" s="222">
        <f t="shared" si="2"/>
        <v>0.75</v>
      </c>
      <c r="L80" s="135">
        <v>1</v>
      </c>
      <c r="M80" s="140" t="s">
        <v>387</v>
      </c>
    </row>
    <row r="81" spans="1:13" s="132" customFormat="1" ht="18">
      <c r="A81" s="445">
        <v>71</v>
      </c>
      <c r="B81" s="135">
        <v>109</v>
      </c>
      <c r="C81" s="140" t="s">
        <v>422</v>
      </c>
      <c r="D81" s="140" t="s">
        <v>423</v>
      </c>
      <c r="E81" s="140" t="s">
        <v>1443</v>
      </c>
      <c r="F81" s="222">
        <v>6</v>
      </c>
      <c r="G81" s="222"/>
      <c r="H81" s="222">
        <v>0.75</v>
      </c>
      <c r="I81" s="222"/>
      <c r="J81" s="222"/>
      <c r="K81" s="222">
        <f t="shared" si="2"/>
        <v>0.75</v>
      </c>
      <c r="L81" s="135">
        <v>1</v>
      </c>
      <c r="M81" s="140" t="s">
        <v>387</v>
      </c>
    </row>
    <row r="82" spans="1:13" s="132" customFormat="1" ht="18">
      <c r="A82" s="445">
        <v>72</v>
      </c>
      <c r="B82" s="135">
        <v>109</v>
      </c>
      <c r="C82" s="140" t="s">
        <v>422</v>
      </c>
      <c r="D82" s="140" t="s">
        <v>423</v>
      </c>
      <c r="E82" s="140" t="s">
        <v>1448</v>
      </c>
      <c r="F82" s="222">
        <v>6</v>
      </c>
      <c r="G82" s="222"/>
      <c r="H82" s="222">
        <v>0.75</v>
      </c>
      <c r="I82" s="222"/>
      <c r="J82" s="222"/>
      <c r="K82" s="222">
        <f t="shared" si="2"/>
        <v>0.75</v>
      </c>
      <c r="L82" s="135">
        <v>1</v>
      </c>
      <c r="M82" s="140" t="s">
        <v>387</v>
      </c>
    </row>
    <row r="83" spans="1:13" s="132" customFormat="1" ht="18">
      <c r="A83" s="445">
        <v>73</v>
      </c>
      <c r="B83" s="135">
        <v>109</v>
      </c>
      <c r="C83" s="140" t="s">
        <v>422</v>
      </c>
      <c r="D83" s="140" t="s">
        <v>423</v>
      </c>
      <c r="E83" s="140" t="s">
        <v>1449</v>
      </c>
      <c r="F83" s="222">
        <v>6</v>
      </c>
      <c r="G83" s="222"/>
      <c r="H83" s="222">
        <v>0.75</v>
      </c>
      <c r="I83" s="222"/>
      <c r="J83" s="222"/>
      <c r="K83" s="222">
        <f t="shared" si="2"/>
        <v>0.75</v>
      </c>
      <c r="L83" s="135">
        <v>1</v>
      </c>
      <c r="M83" s="140" t="s">
        <v>387</v>
      </c>
    </row>
    <row r="84" spans="1:13" s="132" customFormat="1" ht="18">
      <c r="A84" s="445">
        <v>74</v>
      </c>
      <c r="B84" s="135">
        <v>109</v>
      </c>
      <c r="C84" s="140" t="s">
        <v>422</v>
      </c>
      <c r="D84" s="140" t="s">
        <v>423</v>
      </c>
      <c r="E84" s="140" t="s">
        <v>1450</v>
      </c>
      <c r="F84" s="222">
        <v>12</v>
      </c>
      <c r="G84" s="222"/>
      <c r="H84" s="222">
        <v>1.5</v>
      </c>
      <c r="I84" s="222"/>
      <c r="J84" s="222"/>
      <c r="K84" s="222">
        <f t="shared" si="2"/>
        <v>1.5</v>
      </c>
      <c r="L84" s="135">
        <v>2</v>
      </c>
      <c r="M84" s="140" t="s">
        <v>387</v>
      </c>
    </row>
    <row r="85" spans="1:13" s="132" customFormat="1" ht="18">
      <c r="A85" s="445">
        <v>75</v>
      </c>
      <c r="B85" s="135">
        <v>109</v>
      </c>
      <c r="C85" s="140" t="s">
        <v>422</v>
      </c>
      <c r="D85" s="140" t="s">
        <v>423</v>
      </c>
      <c r="E85" s="140" t="s">
        <v>1451</v>
      </c>
      <c r="F85" s="222">
        <v>6</v>
      </c>
      <c r="G85" s="222"/>
      <c r="H85" s="222">
        <v>0.75</v>
      </c>
      <c r="I85" s="222"/>
      <c r="J85" s="222"/>
      <c r="K85" s="222">
        <f t="shared" si="2"/>
        <v>0.75</v>
      </c>
      <c r="L85" s="135">
        <v>1</v>
      </c>
      <c r="M85" s="140" t="s">
        <v>387</v>
      </c>
    </row>
    <row r="86" spans="1:13" s="132" customFormat="1" ht="18">
      <c r="A86" s="445">
        <v>76</v>
      </c>
      <c r="B86" s="135">
        <v>109</v>
      </c>
      <c r="C86" s="140" t="s">
        <v>422</v>
      </c>
      <c r="D86" s="140" t="s">
        <v>423</v>
      </c>
      <c r="E86" s="140" t="s">
        <v>1452</v>
      </c>
      <c r="F86" s="222">
        <v>6</v>
      </c>
      <c r="G86" s="222"/>
      <c r="H86" s="222">
        <v>0.75</v>
      </c>
      <c r="I86" s="222"/>
      <c r="J86" s="222"/>
      <c r="K86" s="222">
        <f t="shared" si="2"/>
        <v>0.75</v>
      </c>
      <c r="L86" s="135">
        <v>1</v>
      </c>
      <c r="M86" s="140" t="s">
        <v>387</v>
      </c>
    </row>
    <row r="87" spans="1:13" s="132" customFormat="1" ht="18">
      <c r="A87" s="445">
        <v>77</v>
      </c>
      <c r="B87" s="135">
        <v>109</v>
      </c>
      <c r="C87" s="140" t="s">
        <v>422</v>
      </c>
      <c r="D87" s="140" t="s">
        <v>423</v>
      </c>
      <c r="E87" s="140" t="s">
        <v>1401</v>
      </c>
      <c r="F87" s="222">
        <v>3</v>
      </c>
      <c r="G87" s="222">
        <v>0.75</v>
      </c>
      <c r="H87" s="222"/>
      <c r="I87" s="222"/>
      <c r="J87" s="222"/>
      <c r="K87" s="222"/>
      <c r="L87" s="135">
        <v>1</v>
      </c>
      <c r="M87" s="140" t="s">
        <v>417</v>
      </c>
    </row>
    <row r="88" spans="1:13" s="132" customFormat="1" ht="18">
      <c r="A88" s="445">
        <v>78</v>
      </c>
      <c r="B88" s="135">
        <v>109</v>
      </c>
      <c r="C88" s="140" t="s">
        <v>422</v>
      </c>
      <c r="D88" s="140" t="s">
        <v>423</v>
      </c>
      <c r="E88" s="140" t="s">
        <v>1402</v>
      </c>
      <c r="F88" s="222">
        <v>6</v>
      </c>
      <c r="G88" s="222">
        <v>1.5</v>
      </c>
      <c r="H88" s="222"/>
      <c r="I88" s="222"/>
      <c r="J88" s="222"/>
      <c r="K88" s="222"/>
      <c r="L88" s="135">
        <v>2</v>
      </c>
      <c r="M88" s="140" t="s">
        <v>417</v>
      </c>
    </row>
    <row r="89" spans="1:13" s="132" customFormat="1" ht="18">
      <c r="A89" s="445">
        <v>79</v>
      </c>
      <c r="B89" s="135">
        <v>109</v>
      </c>
      <c r="C89" s="140" t="s">
        <v>422</v>
      </c>
      <c r="D89" s="140" t="s">
        <v>423</v>
      </c>
      <c r="E89" s="140" t="s">
        <v>1403</v>
      </c>
      <c r="F89" s="222">
        <v>3</v>
      </c>
      <c r="G89" s="222">
        <v>0.75</v>
      </c>
      <c r="H89" s="222"/>
      <c r="I89" s="222"/>
      <c r="J89" s="222"/>
      <c r="K89" s="222"/>
      <c r="L89" s="135">
        <v>1</v>
      </c>
      <c r="M89" s="140" t="s">
        <v>417</v>
      </c>
    </row>
    <row r="90" spans="1:13" s="132" customFormat="1" ht="18">
      <c r="A90" s="445">
        <v>80</v>
      </c>
      <c r="B90" s="135">
        <v>109</v>
      </c>
      <c r="C90" s="140" t="s">
        <v>422</v>
      </c>
      <c r="D90" s="140" t="s">
        <v>423</v>
      </c>
      <c r="E90" s="140" t="s">
        <v>1404</v>
      </c>
      <c r="F90" s="222">
        <v>6</v>
      </c>
      <c r="G90" s="222">
        <v>1.5</v>
      </c>
      <c r="H90" s="222"/>
      <c r="I90" s="222"/>
      <c r="J90" s="222"/>
      <c r="K90" s="222"/>
      <c r="L90" s="135">
        <v>2</v>
      </c>
      <c r="M90" s="140" t="s">
        <v>417</v>
      </c>
    </row>
    <row r="91" spans="1:13" s="132" customFormat="1" ht="18">
      <c r="A91" s="445">
        <v>81</v>
      </c>
      <c r="B91" s="135">
        <v>109</v>
      </c>
      <c r="C91" s="140" t="s">
        <v>422</v>
      </c>
      <c r="D91" s="140" t="s">
        <v>423</v>
      </c>
      <c r="E91" s="140" t="s">
        <v>1405</v>
      </c>
      <c r="F91" s="222">
        <v>12</v>
      </c>
      <c r="G91" s="222">
        <v>3</v>
      </c>
      <c r="H91" s="222"/>
      <c r="I91" s="222"/>
      <c r="J91" s="222"/>
      <c r="K91" s="222"/>
      <c r="L91" s="135">
        <v>4</v>
      </c>
      <c r="M91" s="140" t="s">
        <v>417</v>
      </c>
    </row>
    <row r="92" spans="1:13" s="132" customFormat="1" ht="18">
      <c r="A92" s="445">
        <v>82</v>
      </c>
      <c r="B92" s="135">
        <v>109</v>
      </c>
      <c r="C92" s="140" t="s">
        <v>422</v>
      </c>
      <c r="D92" s="140" t="s">
        <v>423</v>
      </c>
      <c r="E92" s="140" t="s">
        <v>1406</v>
      </c>
      <c r="F92" s="222">
        <v>3</v>
      </c>
      <c r="G92" s="222">
        <v>0.75</v>
      </c>
      <c r="H92" s="222"/>
      <c r="I92" s="222"/>
      <c r="J92" s="222"/>
      <c r="K92" s="222"/>
      <c r="L92" s="135">
        <v>1</v>
      </c>
      <c r="M92" s="140" t="s">
        <v>417</v>
      </c>
    </row>
    <row r="93" spans="1:13" s="132" customFormat="1" ht="18">
      <c r="A93" s="445">
        <v>83</v>
      </c>
      <c r="B93" s="135">
        <v>109</v>
      </c>
      <c r="C93" s="140" t="s">
        <v>422</v>
      </c>
      <c r="D93" s="140" t="s">
        <v>423</v>
      </c>
      <c r="E93" s="140" t="s">
        <v>1407</v>
      </c>
      <c r="F93" s="222">
        <v>6</v>
      </c>
      <c r="G93" s="222">
        <v>1.5</v>
      </c>
      <c r="H93" s="222"/>
      <c r="I93" s="222"/>
      <c r="J93" s="222"/>
      <c r="K93" s="222"/>
      <c r="L93" s="135">
        <v>2</v>
      </c>
      <c r="M93" s="140" t="s">
        <v>417</v>
      </c>
    </row>
    <row r="94" spans="1:13" s="132" customFormat="1" ht="18">
      <c r="A94" s="445">
        <v>84</v>
      </c>
      <c r="B94" s="135">
        <v>109</v>
      </c>
      <c r="C94" s="140" t="s">
        <v>422</v>
      </c>
      <c r="D94" s="140" t="s">
        <v>423</v>
      </c>
      <c r="E94" s="140" t="s">
        <v>1501</v>
      </c>
      <c r="F94" s="222">
        <v>3</v>
      </c>
      <c r="G94" s="222"/>
      <c r="H94" s="222"/>
      <c r="I94" s="222"/>
      <c r="J94" s="222">
        <v>0.75</v>
      </c>
      <c r="K94" s="222"/>
      <c r="L94" s="135">
        <v>1</v>
      </c>
      <c r="M94" s="140" t="s">
        <v>417</v>
      </c>
    </row>
    <row r="95" spans="1:13" s="132" customFormat="1" ht="18">
      <c r="A95" s="445">
        <v>85</v>
      </c>
      <c r="B95" s="135">
        <v>109</v>
      </c>
      <c r="C95" s="140" t="s">
        <v>422</v>
      </c>
      <c r="D95" s="140" t="s">
        <v>423</v>
      </c>
      <c r="E95" s="140" t="s">
        <v>1502</v>
      </c>
      <c r="F95" s="222">
        <v>3</v>
      </c>
      <c r="G95" s="222"/>
      <c r="H95" s="222"/>
      <c r="I95" s="222"/>
      <c r="J95" s="222">
        <v>0.75</v>
      </c>
      <c r="K95" s="222"/>
      <c r="L95" s="135">
        <v>1</v>
      </c>
      <c r="M95" s="140" t="s">
        <v>417</v>
      </c>
    </row>
    <row r="96" spans="1:13" s="132" customFormat="1" ht="18">
      <c r="A96" s="445">
        <v>86</v>
      </c>
      <c r="B96" s="135">
        <v>109</v>
      </c>
      <c r="C96" s="140" t="s">
        <v>422</v>
      </c>
      <c r="D96" s="140" t="s">
        <v>423</v>
      </c>
      <c r="E96" s="140" t="s">
        <v>1503</v>
      </c>
      <c r="F96" s="222">
        <v>3</v>
      </c>
      <c r="G96" s="222"/>
      <c r="H96" s="222"/>
      <c r="I96" s="222"/>
      <c r="J96" s="222">
        <v>0.75</v>
      </c>
      <c r="K96" s="222"/>
      <c r="L96" s="135">
        <v>1</v>
      </c>
      <c r="M96" s="140" t="s">
        <v>417</v>
      </c>
    </row>
    <row r="97" spans="1:13" s="132" customFormat="1" ht="18">
      <c r="A97" s="445">
        <v>87</v>
      </c>
      <c r="B97" s="135">
        <v>109</v>
      </c>
      <c r="C97" s="140" t="s">
        <v>422</v>
      </c>
      <c r="D97" s="140" t="s">
        <v>423</v>
      </c>
      <c r="E97" s="140" t="s">
        <v>1435</v>
      </c>
      <c r="F97" s="222">
        <v>6</v>
      </c>
      <c r="G97" s="222"/>
      <c r="H97" s="222">
        <v>0.75</v>
      </c>
      <c r="I97" s="222"/>
      <c r="J97" s="222"/>
      <c r="K97" s="222">
        <f>H97</f>
        <v>0.75</v>
      </c>
      <c r="L97" s="135">
        <v>1</v>
      </c>
      <c r="M97" s="140" t="s">
        <v>387</v>
      </c>
    </row>
    <row r="98" spans="1:13" s="132" customFormat="1" ht="18">
      <c r="A98" s="445">
        <v>88</v>
      </c>
      <c r="B98" s="135">
        <v>109</v>
      </c>
      <c r="C98" s="140" t="s">
        <v>422</v>
      </c>
      <c r="D98" s="140" t="s">
        <v>423</v>
      </c>
      <c r="E98" s="140" t="s">
        <v>1437</v>
      </c>
      <c r="F98" s="222">
        <v>6</v>
      </c>
      <c r="G98" s="222"/>
      <c r="H98" s="222">
        <v>0.75</v>
      </c>
      <c r="I98" s="222"/>
      <c r="J98" s="222"/>
      <c r="K98" s="222">
        <f aca="true" t="shared" si="3" ref="K98:K104">H98</f>
        <v>0.75</v>
      </c>
      <c r="L98" s="135">
        <v>1</v>
      </c>
      <c r="M98" s="140" t="s">
        <v>387</v>
      </c>
    </row>
    <row r="99" spans="1:13" s="132" customFormat="1" ht="18">
      <c r="A99" s="445">
        <v>89</v>
      </c>
      <c r="B99" s="135">
        <v>109</v>
      </c>
      <c r="C99" s="140" t="s">
        <v>422</v>
      </c>
      <c r="D99" s="140" t="s">
        <v>423</v>
      </c>
      <c r="E99" s="140" t="s">
        <v>1438</v>
      </c>
      <c r="F99" s="222">
        <v>6</v>
      </c>
      <c r="G99" s="222"/>
      <c r="H99" s="222">
        <v>0.75</v>
      </c>
      <c r="I99" s="222"/>
      <c r="J99" s="222"/>
      <c r="K99" s="222">
        <f t="shared" si="3"/>
        <v>0.75</v>
      </c>
      <c r="L99" s="135">
        <v>1</v>
      </c>
      <c r="M99" s="140" t="s">
        <v>387</v>
      </c>
    </row>
    <row r="100" spans="1:13" s="132" customFormat="1" ht="18">
      <c r="A100" s="445">
        <v>90</v>
      </c>
      <c r="B100" s="135">
        <v>109</v>
      </c>
      <c r="C100" s="140" t="s">
        <v>422</v>
      </c>
      <c r="D100" s="140" t="s">
        <v>423</v>
      </c>
      <c r="E100" s="140" t="s">
        <v>1444</v>
      </c>
      <c r="F100" s="222">
        <v>12</v>
      </c>
      <c r="G100" s="222"/>
      <c r="H100" s="222">
        <v>1.5</v>
      </c>
      <c r="I100" s="222"/>
      <c r="J100" s="222"/>
      <c r="K100" s="222">
        <f t="shared" si="3"/>
        <v>1.5</v>
      </c>
      <c r="L100" s="135">
        <v>2</v>
      </c>
      <c r="M100" s="140" t="s">
        <v>387</v>
      </c>
    </row>
    <row r="101" spans="1:13" s="132" customFormat="1" ht="18">
      <c r="A101" s="445">
        <v>91</v>
      </c>
      <c r="B101" s="135">
        <v>109</v>
      </c>
      <c r="C101" s="140" t="s">
        <v>422</v>
      </c>
      <c r="D101" s="140" t="s">
        <v>423</v>
      </c>
      <c r="E101" s="140" t="s">
        <v>1445</v>
      </c>
      <c r="F101" s="222">
        <v>6</v>
      </c>
      <c r="G101" s="222"/>
      <c r="H101" s="222">
        <v>0.75</v>
      </c>
      <c r="I101" s="222"/>
      <c r="J101" s="222"/>
      <c r="K101" s="222">
        <f t="shared" si="3"/>
        <v>0.75</v>
      </c>
      <c r="L101" s="135">
        <v>1</v>
      </c>
      <c r="M101" s="140" t="s">
        <v>387</v>
      </c>
    </row>
    <row r="102" spans="1:13" s="132" customFormat="1" ht="18">
      <c r="A102" s="445">
        <v>92</v>
      </c>
      <c r="B102" s="135">
        <v>109</v>
      </c>
      <c r="C102" s="140" t="s">
        <v>422</v>
      </c>
      <c r="D102" s="140" t="s">
        <v>423</v>
      </c>
      <c r="E102" s="140" t="s">
        <v>1446</v>
      </c>
      <c r="F102" s="222">
        <v>6</v>
      </c>
      <c r="G102" s="222"/>
      <c r="H102" s="222">
        <v>0.75</v>
      </c>
      <c r="I102" s="222"/>
      <c r="J102" s="222"/>
      <c r="K102" s="222">
        <f t="shared" si="3"/>
        <v>0.75</v>
      </c>
      <c r="L102" s="135">
        <v>1</v>
      </c>
      <c r="M102" s="140" t="s">
        <v>387</v>
      </c>
    </row>
    <row r="103" spans="1:13" s="132" customFormat="1" ht="18">
      <c r="A103" s="445">
        <v>93</v>
      </c>
      <c r="B103" s="135">
        <v>109</v>
      </c>
      <c r="C103" s="140" t="s">
        <v>422</v>
      </c>
      <c r="D103" s="140" t="s">
        <v>423</v>
      </c>
      <c r="E103" s="140" t="s">
        <v>1436</v>
      </c>
      <c r="F103" s="222">
        <v>6</v>
      </c>
      <c r="G103" s="222"/>
      <c r="H103" s="222">
        <v>0.75</v>
      </c>
      <c r="I103" s="222"/>
      <c r="J103" s="222"/>
      <c r="K103" s="222">
        <f t="shared" si="3"/>
        <v>0.75</v>
      </c>
      <c r="L103" s="135">
        <v>1</v>
      </c>
      <c r="M103" s="140" t="s">
        <v>387</v>
      </c>
    </row>
    <row r="104" spans="1:13" s="132" customFormat="1" ht="18">
      <c r="A104" s="445">
        <v>94</v>
      </c>
      <c r="B104" s="135">
        <v>109</v>
      </c>
      <c r="C104" s="140" t="s">
        <v>422</v>
      </c>
      <c r="D104" s="140" t="s">
        <v>423</v>
      </c>
      <c r="E104" s="140" t="s">
        <v>1447</v>
      </c>
      <c r="F104" s="222">
        <v>6</v>
      </c>
      <c r="G104" s="222"/>
      <c r="H104" s="222">
        <v>0.75</v>
      </c>
      <c r="I104" s="222"/>
      <c r="J104" s="222"/>
      <c r="K104" s="222">
        <f t="shared" si="3"/>
        <v>0.75</v>
      </c>
      <c r="L104" s="135">
        <v>1</v>
      </c>
      <c r="M104" s="140" t="s">
        <v>387</v>
      </c>
    </row>
    <row r="105" spans="1:13" s="132" customFormat="1" ht="18">
      <c r="A105" s="445">
        <v>95</v>
      </c>
      <c r="B105" s="135">
        <v>1202</v>
      </c>
      <c r="C105" s="140" t="s">
        <v>82</v>
      </c>
      <c r="D105" s="140" t="s">
        <v>83</v>
      </c>
      <c r="E105" s="140" t="s">
        <v>1509</v>
      </c>
      <c r="F105" s="222">
        <v>6</v>
      </c>
      <c r="G105" s="222"/>
      <c r="H105" s="222">
        <v>1.5</v>
      </c>
      <c r="I105" s="222"/>
      <c r="J105" s="222"/>
      <c r="K105" s="222"/>
      <c r="L105" s="135">
        <v>2</v>
      </c>
      <c r="M105" s="140" t="s">
        <v>417</v>
      </c>
    </row>
    <row r="106" spans="1:13" s="132" customFormat="1" ht="18">
      <c r="A106" s="445">
        <v>96</v>
      </c>
      <c r="B106" s="135">
        <v>57</v>
      </c>
      <c r="C106" s="140" t="s">
        <v>439</v>
      </c>
      <c r="D106" s="140" t="s">
        <v>84</v>
      </c>
      <c r="E106" s="140" t="s">
        <v>85</v>
      </c>
      <c r="F106" s="222">
        <v>27</v>
      </c>
      <c r="G106" s="222">
        <v>2.25</v>
      </c>
      <c r="H106" s="222"/>
      <c r="I106" s="222">
        <v>2.25</v>
      </c>
      <c r="J106" s="222"/>
      <c r="K106" s="222">
        <v>2.25</v>
      </c>
      <c r="L106" s="135">
        <v>3</v>
      </c>
      <c r="M106" s="140" t="s">
        <v>388</v>
      </c>
    </row>
    <row r="107" spans="1:13" s="132" customFormat="1" ht="18">
      <c r="A107" s="445">
        <v>97</v>
      </c>
      <c r="B107" s="135">
        <v>2888</v>
      </c>
      <c r="C107" s="140" t="s">
        <v>331</v>
      </c>
      <c r="D107" s="140" t="s">
        <v>426</v>
      </c>
      <c r="E107" s="140" t="s">
        <v>332</v>
      </c>
      <c r="F107" s="353" t="s">
        <v>181</v>
      </c>
      <c r="G107" s="222"/>
      <c r="H107" s="222"/>
      <c r="I107" s="222"/>
      <c r="J107" s="368"/>
      <c r="K107" s="222"/>
      <c r="L107" s="135">
        <v>1</v>
      </c>
      <c r="M107" s="140" t="s">
        <v>181</v>
      </c>
    </row>
    <row r="108" spans="1:13" s="132" customFormat="1" ht="18">
      <c r="A108" s="445">
        <v>98</v>
      </c>
      <c r="B108" s="135">
        <v>109</v>
      </c>
      <c r="C108" s="140" t="s">
        <v>422</v>
      </c>
      <c r="D108" s="140" t="s">
        <v>423</v>
      </c>
      <c r="E108" s="140" t="s">
        <v>1373</v>
      </c>
      <c r="F108" s="222">
        <v>12</v>
      </c>
      <c r="G108" s="222">
        <v>0.75</v>
      </c>
      <c r="H108" s="222"/>
      <c r="I108" s="222">
        <f>G108</f>
        <v>0.75</v>
      </c>
      <c r="J108" s="222">
        <f aca="true" t="shared" si="4" ref="J108:J114">G108</f>
        <v>0.75</v>
      </c>
      <c r="K108" s="222">
        <f aca="true" t="shared" si="5" ref="K108:K115">G108</f>
        <v>0.75</v>
      </c>
      <c r="L108" s="135">
        <v>1</v>
      </c>
      <c r="M108" s="140" t="s">
        <v>411</v>
      </c>
    </row>
    <row r="109" spans="1:13" s="132" customFormat="1" ht="18">
      <c r="A109" s="445">
        <v>99</v>
      </c>
      <c r="B109" s="135">
        <v>109</v>
      </c>
      <c r="C109" s="140" t="s">
        <v>422</v>
      </c>
      <c r="D109" s="140" t="s">
        <v>423</v>
      </c>
      <c r="E109" s="140" t="s">
        <v>1374</v>
      </c>
      <c r="F109" s="222">
        <v>12</v>
      </c>
      <c r="G109" s="222">
        <v>0.75</v>
      </c>
      <c r="H109" s="222"/>
      <c r="I109" s="222">
        <f aca="true" t="shared" si="6" ref="I109:I115">G109</f>
        <v>0.75</v>
      </c>
      <c r="J109" s="222">
        <f t="shared" si="4"/>
        <v>0.75</v>
      </c>
      <c r="K109" s="222">
        <f t="shared" si="5"/>
        <v>0.75</v>
      </c>
      <c r="L109" s="135">
        <v>1</v>
      </c>
      <c r="M109" s="140" t="s">
        <v>411</v>
      </c>
    </row>
    <row r="110" spans="1:13" s="132" customFormat="1" ht="18">
      <c r="A110" s="445">
        <v>100</v>
      </c>
      <c r="B110" s="135">
        <v>109</v>
      </c>
      <c r="C110" s="140" t="s">
        <v>422</v>
      </c>
      <c r="D110" s="140" t="s">
        <v>423</v>
      </c>
      <c r="E110" s="140" t="s">
        <v>1375</v>
      </c>
      <c r="F110" s="222">
        <v>12</v>
      </c>
      <c r="G110" s="222">
        <v>0.75</v>
      </c>
      <c r="H110" s="222"/>
      <c r="I110" s="222">
        <f t="shared" si="6"/>
        <v>0.75</v>
      </c>
      <c r="J110" s="222">
        <f t="shared" si="4"/>
        <v>0.75</v>
      </c>
      <c r="K110" s="222">
        <f t="shared" si="5"/>
        <v>0.75</v>
      </c>
      <c r="L110" s="135">
        <v>1</v>
      </c>
      <c r="M110" s="140" t="s">
        <v>411</v>
      </c>
    </row>
    <row r="111" spans="1:13" s="132" customFormat="1" ht="18">
      <c r="A111" s="445">
        <v>101</v>
      </c>
      <c r="B111" s="135">
        <v>109</v>
      </c>
      <c r="C111" s="140" t="s">
        <v>422</v>
      </c>
      <c r="D111" s="140" t="s">
        <v>423</v>
      </c>
      <c r="E111" s="140" t="s">
        <v>1376</v>
      </c>
      <c r="F111" s="222">
        <v>12</v>
      </c>
      <c r="G111" s="222">
        <v>0.75</v>
      </c>
      <c r="H111" s="222"/>
      <c r="I111" s="222">
        <f t="shared" si="6"/>
        <v>0.75</v>
      </c>
      <c r="J111" s="222">
        <f t="shared" si="4"/>
        <v>0.75</v>
      </c>
      <c r="K111" s="222">
        <f t="shared" si="5"/>
        <v>0.75</v>
      </c>
      <c r="L111" s="135">
        <v>1</v>
      </c>
      <c r="M111" s="140" t="s">
        <v>411</v>
      </c>
    </row>
    <row r="112" spans="1:13" s="132" customFormat="1" ht="18">
      <c r="A112" s="445">
        <v>102</v>
      </c>
      <c r="B112" s="135">
        <v>109</v>
      </c>
      <c r="C112" s="140" t="s">
        <v>422</v>
      </c>
      <c r="D112" s="140" t="s">
        <v>423</v>
      </c>
      <c r="E112" s="140" t="s">
        <v>1377</v>
      </c>
      <c r="F112" s="222">
        <v>12</v>
      </c>
      <c r="G112" s="222">
        <v>0.75</v>
      </c>
      <c r="H112" s="222"/>
      <c r="I112" s="222">
        <f t="shared" si="6"/>
        <v>0.75</v>
      </c>
      <c r="J112" s="222">
        <f t="shared" si="4"/>
        <v>0.75</v>
      </c>
      <c r="K112" s="222">
        <f t="shared" si="5"/>
        <v>0.75</v>
      </c>
      <c r="L112" s="135">
        <v>1</v>
      </c>
      <c r="M112" s="140" t="s">
        <v>411</v>
      </c>
    </row>
    <row r="113" spans="1:13" s="132" customFormat="1" ht="18">
      <c r="A113" s="445">
        <v>103</v>
      </c>
      <c r="B113" s="135">
        <v>109</v>
      </c>
      <c r="C113" s="140" t="s">
        <v>422</v>
      </c>
      <c r="D113" s="140" t="s">
        <v>423</v>
      </c>
      <c r="E113" s="140" t="s">
        <v>1378</v>
      </c>
      <c r="F113" s="222">
        <v>12</v>
      </c>
      <c r="G113" s="222">
        <v>0.75</v>
      </c>
      <c r="H113" s="222"/>
      <c r="I113" s="222">
        <f t="shared" si="6"/>
        <v>0.75</v>
      </c>
      <c r="J113" s="222">
        <f t="shared" si="4"/>
        <v>0.75</v>
      </c>
      <c r="K113" s="222">
        <f t="shared" si="5"/>
        <v>0.75</v>
      </c>
      <c r="L113" s="135">
        <v>1</v>
      </c>
      <c r="M113" s="140" t="s">
        <v>411</v>
      </c>
    </row>
    <row r="114" spans="1:13" s="132" customFormat="1" ht="18">
      <c r="A114" s="445">
        <v>104</v>
      </c>
      <c r="B114" s="135">
        <v>109</v>
      </c>
      <c r="C114" s="140" t="s">
        <v>422</v>
      </c>
      <c r="D114" s="140" t="s">
        <v>423</v>
      </c>
      <c r="E114" s="140" t="s">
        <v>1379</v>
      </c>
      <c r="F114" s="222">
        <v>12</v>
      </c>
      <c r="G114" s="222">
        <v>0.75</v>
      </c>
      <c r="H114" s="222"/>
      <c r="I114" s="222">
        <f t="shared" si="6"/>
        <v>0.75</v>
      </c>
      <c r="J114" s="222">
        <f t="shared" si="4"/>
        <v>0.75</v>
      </c>
      <c r="K114" s="222">
        <f t="shared" si="5"/>
        <v>0.75</v>
      </c>
      <c r="L114" s="135">
        <v>1</v>
      </c>
      <c r="M114" s="140" t="s">
        <v>411</v>
      </c>
    </row>
    <row r="115" spans="1:13" s="132" customFormat="1" ht="18">
      <c r="A115" s="445">
        <v>105</v>
      </c>
      <c r="B115" s="135">
        <v>109</v>
      </c>
      <c r="C115" s="140" t="s">
        <v>422</v>
      </c>
      <c r="D115" s="140" t="s">
        <v>423</v>
      </c>
      <c r="E115" s="140" t="s">
        <v>1380</v>
      </c>
      <c r="F115" s="222">
        <v>12</v>
      </c>
      <c r="G115" s="222">
        <v>0.75</v>
      </c>
      <c r="H115" s="222"/>
      <c r="I115" s="222">
        <f t="shared" si="6"/>
        <v>0.75</v>
      </c>
      <c r="J115" s="222">
        <v>0.75</v>
      </c>
      <c r="K115" s="222">
        <f t="shared" si="5"/>
        <v>0.75</v>
      </c>
      <c r="L115" s="135">
        <v>1</v>
      </c>
      <c r="M115" s="140" t="s">
        <v>411</v>
      </c>
    </row>
    <row r="116" spans="1:13" s="132" customFormat="1" ht="18">
      <c r="A116" s="445">
        <v>106</v>
      </c>
      <c r="B116" s="135">
        <v>109</v>
      </c>
      <c r="C116" s="140" t="s">
        <v>422</v>
      </c>
      <c r="D116" s="140" t="s">
        <v>423</v>
      </c>
      <c r="E116" s="140" t="s">
        <v>1382</v>
      </c>
      <c r="F116" s="222">
        <v>6</v>
      </c>
      <c r="G116" s="222">
        <v>0.75</v>
      </c>
      <c r="H116" s="222"/>
      <c r="I116" s="222"/>
      <c r="J116" s="222">
        <f>G116</f>
        <v>0.75</v>
      </c>
      <c r="K116" s="222"/>
      <c r="L116" s="135">
        <v>1</v>
      </c>
      <c r="M116" s="140" t="s">
        <v>387</v>
      </c>
    </row>
    <row r="117" spans="1:13" s="132" customFormat="1" ht="18">
      <c r="A117" s="445">
        <v>107</v>
      </c>
      <c r="B117" s="135">
        <v>109</v>
      </c>
      <c r="C117" s="140" t="s">
        <v>422</v>
      </c>
      <c r="D117" s="140" t="s">
        <v>423</v>
      </c>
      <c r="E117" s="140" t="s">
        <v>1504</v>
      </c>
      <c r="F117" s="222">
        <v>6</v>
      </c>
      <c r="G117" s="222"/>
      <c r="H117" s="222"/>
      <c r="I117" s="222"/>
      <c r="J117" s="222">
        <v>1.5</v>
      </c>
      <c r="K117" s="222"/>
      <c r="L117" s="135">
        <v>2</v>
      </c>
      <c r="M117" s="140" t="s">
        <v>417</v>
      </c>
    </row>
    <row r="118" spans="1:13" s="132" customFormat="1" ht="18">
      <c r="A118" s="445">
        <v>108</v>
      </c>
      <c r="B118" s="135">
        <v>109</v>
      </c>
      <c r="C118" s="140" t="s">
        <v>422</v>
      </c>
      <c r="D118" s="140" t="s">
        <v>423</v>
      </c>
      <c r="E118" s="140" t="s">
        <v>1383</v>
      </c>
      <c r="F118" s="222">
        <v>12</v>
      </c>
      <c r="G118" s="222">
        <v>3</v>
      </c>
      <c r="H118" s="222"/>
      <c r="I118" s="222"/>
      <c r="J118" s="222"/>
      <c r="K118" s="222"/>
      <c r="L118" s="135">
        <v>4</v>
      </c>
      <c r="M118" s="140" t="s">
        <v>417</v>
      </c>
    </row>
    <row r="119" spans="1:13" s="132" customFormat="1" ht="18">
      <c r="A119" s="445">
        <v>109</v>
      </c>
      <c r="B119" s="135">
        <v>109</v>
      </c>
      <c r="C119" s="140" t="s">
        <v>422</v>
      </c>
      <c r="D119" s="140" t="s">
        <v>423</v>
      </c>
      <c r="E119" s="140" t="s">
        <v>1384</v>
      </c>
      <c r="F119" s="222">
        <v>3</v>
      </c>
      <c r="G119" s="222">
        <v>0.75</v>
      </c>
      <c r="H119" s="222"/>
      <c r="I119" s="222"/>
      <c r="J119" s="222"/>
      <c r="K119" s="222"/>
      <c r="L119" s="135">
        <v>1</v>
      </c>
      <c r="M119" s="140" t="s">
        <v>417</v>
      </c>
    </row>
    <row r="120" spans="1:13" s="132" customFormat="1" ht="18">
      <c r="A120" s="445">
        <v>110</v>
      </c>
      <c r="B120" s="135">
        <v>109</v>
      </c>
      <c r="C120" s="140" t="s">
        <v>422</v>
      </c>
      <c r="D120" s="140" t="s">
        <v>423</v>
      </c>
      <c r="E120" s="140" t="s">
        <v>1385</v>
      </c>
      <c r="F120" s="222">
        <v>3</v>
      </c>
      <c r="G120" s="222">
        <v>0.75</v>
      </c>
      <c r="H120" s="222"/>
      <c r="I120" s="222"/>
      <c r="J120" s="222"/>
      <c r="K120" s="222"/>
      <c r="L120" s="135">
        <v>1</v>
      </c>
      <c r="M120" s="140" t="s">
        <v>417</v>
      </c>
    </row>
    <row r="121" spans="1:13" s="132" customFormat="1" ht="18">
      <c r="A121" s="445">
        <v>111</v>
      </c>
      <c r="B121" s="135">
        <v>109</v>
      </c>
      <c r="C121" s="140" t="s">
        <v>422</v>
      </c>
      <c r="D121" s="140" t="s">
        <v>423</v>
      </c>
      <c r="E121" s="140" t="s">
        <v>1386</v>
      </c>
      <c r="F121" s="222">
        <v>6</v>
      </c>
      <c r="G121" s="222">
        <v>1.5</v>
      </c>
      <c r="H121" s="222"/>
      <c r="I121" s="222"/>
      <c r="J121" s="222"/>
      <c r="K121" s="222"/>
      <c r="L121" s="135">
        <v>2</v>
      </c>
      <c r="M121" s="140" t="s">
        <v>417</v>
      </c>
    </row>
    <row r="122" spans="1:13" s="132" customFormat="1" ht="18">
      <c r="A122" s="445">
        <v>112</v>
      </c>
      <c r="B122" s="135">
        <v>109</v>
      </c>
      <c r="C122" s="140" t="s">
        <v>422</v>
      </c>
      <c r="D122" s="140" t="s">
        <v>423</v>
      </c>
      <c r="E122" s="140" t="s">
        <v>1387</v>
      </c>
      <c r="F122" s="222">
        <v>6</v>
      </c>
      <c r="G122" s="222">
        <v>0.75</v>
      </c>
      <c r="H122" s="222"/>
      <c r="I122" s="222"/>
      <c r="J122" s="222">
        <f>G122</f>
        <v>0.75</v>
      </c>
      <c r="K122" s="222"/>
      <c r="L122" s="135">
        <v>1</v>
      </c>
      <c r="M122" s="140" t="s">
        <v>387</v>
      </c>
    </row>
    <row r="123" spans="1:13" s="132" customFormat="1" ht="18">
      <c r="A123" s="445">
        <v>113</v>
      </c>
      <c r="B123" s="135">
        <v>109</v>
      </c>
      <c r="C123" s="140" t="s">
        <v>422</v>
      </c>
      <c r="D123" s="140" t="s">
        <v>423</v>
      </c>
      <c r="E123" s="140" t="s">
        <v>1381</v>
      </c>
      <c r="F123" s="222">
        <v>6</v>
      </c>
      <c r="G123" s="222">
        <v>0.75</v>
      </c>
      <c r="H123" s="222"/>
      <c r="I123" s="222"/>
      <c r="J123" s="222">
        <f>G123</f>
        <v>0.75</v>
      </c>
      <c r="K123" s="222"/>
      <c r="L123" s="135">
        <v>1</v>
      </c>
      <c r="M123" s="140" t="s">
        <v>387</v>
      </c>
    </row>
    <row r="124" spans="1:13" s="132" customFormat="1" ht="18">
      <c r="A124" s="445">
        <v>114</v>
      </c>
      <c r="B124" s="135">
        <v>2834</v>
      </c>
      <c r="C124" s="140" t="s">
        <v>276</v>
      </c>
      <c r="D124" s="140" t="s">
        <v>535</v>
      </c>
      <c r="E124" s="140" t="s">
        <v>208</v>
      </c>
      <c r="F124" s="222">
        <v>6.129</v>
      </c>
      <c r="G124" s="222">
        <v>1.53</v>
      </c>
      <c r="H124" s="222"/>
      <c r="I124" s="222"/>
      <c r="J124" s="368"/>
      <c r="K124" s="222"/>
      <c r="L124" s="135">
        <v>2</v>
      </c>
      <c r="M124" s="140" t="s">
        <v>417</v>
      </c>
    </row>
    <row r="125" spans="1:13" s="132" customFormat="1" ht="18">
      <c r="A125" s="445">
        <v>115</v>
      </c>
      <c r="B125" s="135">
        <v>3285</v>
      </c>
      <c r="C125" s="140" t="s">
        <v>1527</v>
      </c>
      <c r="D125" s="140"/>
      <c r="E125" s="140" t="s">
        <v>1528</v>
      </c>
      <c r="F125" s="222">
        <v>6.13</v>
      </c>
      <c r="G125" s="222"/>
      <c r="H125" s="222"/>
      <c r="I125" s="222"/>
      <c r="J125" s="368">
        <v>1.5</v>
      </c>
      <c r="K125" s="222"/>
      <c r="L125" s="135">
        <v>2</v>
      </c>
      <c r="M125" s="140" t="s">
        <v>417</v>
      </c>
    </row>
    <row r="126" spans="1:14" s="132" customFormat="1" ht="18">
      <c r="A126" s="445">
        <v>117</v>
      </c>
      <c r="B126" s="135">
        <v>1178</v>
      </c>
      <c r="C126" s="140" t="s">
        <v>178</v>
      </c>
      <c r="D126" s="140" t="s">
        <v>535</v>
      </c>
      <c r="E126" s="140" t="s">
        <v>179</v>
      </c>
      <c r="F126" s="222" t="s">
        <v>434</v>
      </c>
      <c r="G126" s="222">
        <v>0.75</v>
      </c>
      <c r="H126" s="222"/>
      <c r="I126" s="222"/>
      <c r="J126" s="368"/>
      <c r="K126" s="222"/>
      <c r="L126" s="135"/>
      <c r="M126" s="140" t="s">
        <v>181</v>
      </c>
      <c r="N126" s="446"/>
    </row>
    <row r="127" spans="1:14" s="132" customFormat="1" ht="18">
      <c r="A127" s="445">
        <v>118</v>
      </c>
      <c r="B127" s="135">
        <v>2831</v>
      </c>
      <c r="C127" s="140" t="s">
        <v>1079</v>
      </c>
      <c r="D127" s="140" t="s">
        <v>1521</v>
      </c>
      <c r="E127" s="140" t="s">
        <v>1522</v>
      </c>
      <c r="F127" s="222">
        <v>0.37</v>
      </c>
      <c r="G127" s="222">
        <v>0.74</v>
      </c>
      <c r="H127" s="222"/>
      <c r="I127" s="222"/>
      <c r="J127" s="368"/>
      <c r="K127" s="222"/>
      <c r="L127" s="135">
        <v>1</v>
      </c>
      <c r="M127" s="140" t="s">
        <v>1523</v>
      </c>
      <c r="N127" s="446"/>
    </row>
    <row r="128" spans="1:13" s="132" customFormat="1" ht="18">
      <c r="A128" s="445">
        <v>119</v>
      </c>
      <c r="B128" s="135">
        <v>109</v>
      </c>
      <c r="C128" s="140" t="s">
        <v>422</v>
      </c>
      <c r="D128" s="140" t="s">
        <v>423</v>
      </c>
      <c r="E128" s="140" t="s">
        <v>1414</v>
      </c>
      <c r="F128" s="222">
        <v>6</v>
      </c>
      <c r="G128" s="222">
        <v>1.5</v>
      </c>
      <c r="H128" s="222"/>
      <c r="I128" s="222"/>
      <c r="J128" s="222"/>
      <c r="K128" s="222"/>
      <c r="L128" s="135">
        <v>2</v>
      </c>
      <c r="M128" s="140" t="s">
        <v>417</v>
      </c>
    </row>
    <row r="129" spans="1:13" s="132" customFormat="1" ht="18">
      <c r="A129" s="445">
        <v>120</v>
      </c>
      <c r="B129" s="135">
        <v>109</v>
      </c>
      <c r="C129" s="140" t="s">
        <v>422</v>
      </c>
      <c r="D129" s="140" t="s">
        <v>423</v>
      </c>
      <c r="E129" s="140" t="s">
        <v>1415</v>
      </c>
      <c r="F129" s="222">
        <v>6</v>
      </c>
      <c r="G129" s="222">
        <v>1.5</v>
      </c>
      <c r="H129" s="222"/>
      <c r="I129" s="222"/>
      <c r="J129" s="222"/>
      <c r="K129" s="222"/>
      <c r="L129" s="135">
        <v>2</v>
      </c>
      <c r="M129" s="140" t="s">
        <v>417</v>
      </c>
    </row>
    <row r="130" spans="1:13" s="132" customFormat="1" ht="18">
      <c r="A130" s="445">
        <v>121</v>
      </c>
      <c r="B130" s="135">
        <v>109</v>
      </c>
      <c r="C130" s="140" t="s">
        <v>422</v>
      </c>
      <c r="D130" s="140" t="s">
        <v>423</v>
      </c>
      <c r="E130" s="140" t="s">
        <v>1416</v>
      </c>
      <c r="F130" s="222">
        <v>6</v>
      </c>
      <c r="G130" s="222">
        <v>1.5</v>
      </c>
      <c r="H130" s="222"/>
      <c r="I130" s="222"/>
      <c r="J130" s="222"/>
      <c r="K130" s="222"/>
      <c r="L130" s="135">
        <v>2</v>
      </c>
      <c r="M130" s="140" t="s">
        <v>417</v>
      </c>
    </row>
    <row r="131" spans="1:13" s="132" customFormat="1" ht="18">
      <c r="A131" s="445">
        <v>122</v>
      </c>
      <c r="B131" s="135">
        <v>109</v>
      </c>
      <c r="C131" s="140" t="s">
        <v>422</v>
      </c>
      <c r="D131" s="140" t="s">
        <v>423</v>
      </c>
      <c r="E131" s="140" t="s">
        <v>1417</v>
      </c>
      <c r="F131" s="222">
        <v>6</v>
      </c>
      <c r="G131" s="222">
        <v>1.5</v>
      </c>
      <c r="H131" s="222"/>
      <c r="I131" s="222"/>
      <c r="J131" s="222"/>
      <c r="K131" s="222"/>
      <c r="L131" s="135">
        <v>2</v>
      </c>
      <c r="M131" s="140" t="s">
        <v>417</v>
      </c>
    </row>
    <row r="132" spans="1:13" s="132" customFormat="1" ht="18">
      <c r="A132" s="445">
        <v>123</v>
      </c>
      <c r="B132" s="135">
        <v>109</v>
      </c>
      <c r="C132" s="140" t="s">
        <v>422</v>
      </c>
      <c r="D132" s="140" t="s">
        <v>423</v>
      </c>
      <c r="E132" s="140" t="s">
        <v>1494</v>
      </c>
      <c r="F132" s="222">
        <v>3</v>
      </c>
      <c r="G132" s="222"/>
      <c r="H132" s="222"/>
      <c r="I132" s="222">
        <v>0.75</v>
      </c>
      <c r="J132" s="222"/>
      <c r="K132" s="222"/>
      <c r="L132" s="135">
        <v>1</v>
      </c>
      <c r="M132" s="140" t="s">
        <v>417</v>
      </c>
    </row>
    <row r="133" spans="1:13" s="132" customFormat="1" ht="18">
      <c r="A133" s="445">
        <v>124</v>
      </c>
      <c r="B133" s="135">
        <v>109</v>
      </c>
      <c r="C133" s="140" t="s">
        <v>422</v>
      </c>
      <c r="D133" s="140" t="s">
        <v>423</v>
      </c>
      <c r="E133" s="140" t="s">
        <v>1495</v>
      </c>
      <c r="F133" s="222">
        <v>6</v>
      </c>
      <c r="G133" s="222"/>
      <c r="H133" s="222"/>
      <c r="I133" s="222">
        <v>1.5</v>
      </c>
      <c r="J133" s="222"/>
      <c r="K133" s="222"/>
      <c r="L133" s="135">
        <v>2</v>
      </c>
      <c r="M133" s="140" t="s">
        <v>417</v>
      </c>
    </row>
    <row r="134" spans="1:13" s="132" customFormat="1" ht="18">
      <c r="A134" s="445">
        <v>125</v>
      </c>
      <c r="B134" s="135">
        <v>140</v>
      </c>
      <c r="C134" s="140" t="s">
        <v>876</v>
      </c>
      <c r="D134" s="140" t="s">
        <v>1496</v>
      </c>
      <c r="E134" s="140" t="s">
        <v>1497</v>
      </c>
      <c r="F134" s="222">
        <v>3</v>
      </c>
      <c r="G134" s="222"/>
      <c r="H134" s="222"/>
      <c r="I134" s="222">
        <v>0.75</v>
      </c>
      <c r="J134" s="222"/>
      <c r="K134" s="222"/>
      <c r="L134" s="135">
        <v>1</v>
      </c>
      <c r="M134" s="140" t="s">
        <v>417</v>
      </c>
    </row>
    <row r="135" spans="1:13" s="132" customFormat="1" ht="18">
      <c r="A135" s="445">
        <v>126</v>
      </c>
      <c r="B135" s="246">
        <v>3210</v>
      </c>
      <c r="C135" s="146" t="s">
        <v>842</v>
      </c>
      <c r="D135" s="86" t="s">
        <v>385</v>
      </c>
      <c r="E135" s="86" t="s">
        <v>843</v>
      </c>
      <c r="F135" s="222">
        <v>0.12</v>
      </c>
      <c r="G135" s="222"/>
      <c r="H135" s="222"/>
      <c r="I135" s="222">
        <v>0.12</v>
      </c>
      <c r="J135" s="447"/>
      <c r="K135" s="222"/>
      <c r="L135" s="223"/>
      <c r="M135" s="247" t="s">
        <v>181</v>
      </c>
    </row>
    <row r="136" spans="1:13" s="132" customFormat="1" ht="18">
      <c r="A136" s="445">
        <v>127</v>
      </c>
      <c r="B136" s="246">
        <v>250</v>
      </c>
      <c r="C136" s="86" t="s">
        <v>499</v>
      </c>
      <c r="D136" s="86" t="s">
        <v>111</v>
      </c>
      <c r="E136" s="86" t="s">
        <v>112</v>
      </c>
      <c r="F136" s="222">
        <v>1.5</v>
      </c>
      <c r="G136" s="222"/>
      <c r="H136" s="222"/>
      <c r="I136" s="222">
        <v>0.75</v>
      </c>
      <c r="J136" s="447"/>
      <c r="K136" s="222"/>
      <c r="L136" s="223">
        <v>1</v>
      </c>
      <c r="M136" s="247" t="s">
        <v>435</v>
      </c>
    </row>
    <row r="137" spans="1:13" s="132" customFormat="1" ht="18">
      <c r="A137" s="445">
        <v>128</v>
      </c>
      <c r="B137" s="246">
        <v>182</v>
      </c>
      <c r="C137" s="86" t="s">
        <v>105</v>
      </c>
      <c r="D137" s="86" t="s">
        <v>106</v>
      </c>
      <c r="E137" s="86" t="s">
        <v>107</v>
      </c>
      <c r="F137" s="222">
        <v>12</v>
      </c>
      <c r="G137" s="222"/>
      <c r="H137" s="222"/>
      <c r="I137" s="222">
        <v>3</v>
      </c>
      <c r="J137" s="447"/>
      <c r="K137" s="222"/>
      <c r="L137" s="223">
        <v>4</v>
      </c>
      <c r="M137" s="247" t="s">
        <v>417</v>
      </c>
    </row>
    <row r="138" spans="1:13" s="132" customFormat="1" ht="18">
      <c r="A138" s="445">
        <v>129</v>
      </c>
      <c r="B138" s="246">
        <v>1458</v>
      </c>
      <c r="C138" s="86" t="s">
        <v>324</v>
      </c>
      <c r="D138" s="86" t="s">
        <v>433</v>
      </c>
      <c r="E138" s="86" t="s">
        <v>325</v>
      </c>
      <c r="F138" s="222" t="s">
        <v>434</v>
      </c>
      <c r="G138" s="222"/>
      <c r="H138" s="222"/>
      <c r="I138" s="222">
        <v>0.75</v>
      </c>
      <c r="J138" s="447"/>
      <c r="K138" s="222"/>
      <c r="L138" s="223">
        <v>1</v>
      </c>
      <c r="M138" s="247" t="s">
        <v>464</v>
      </c>
    </row>
    <row r="139" spans="1:13" s="132" customFormat="1" ht="18">
      <c r="A139" s="445">
        <v>130</v>
      </c>
      <c r="B139" s="246">
        <v>1497</v>
      </c>
      <c r="C139" s="86" t="s">
        <v>108</v>
      </c>
      <c r="D139" s="86" t="s">
        <v>109</v>
      </c>
      <c r="E139" s="86" t="s">
        <v>110</v>
      </c>
      <c r="F139" s="222">
        <v>1.49</v>
      </c>
      <c r="G139" s="222"/>
      <c r="H139" s="222"/>
      <c r="I139" s="222">
        <v>0.75</v>
      </c>
      <c r="J139" s="447"/>
      <c r="K139" s="222"/>
      <c r="L139" s="596">
        <v>1</v>
      </c>
      <c r="M139" s="247" t="s">
        <v>435</v>
      </c>
    </row>
    <row r="140" spans="1:13" s="132" customFormat="1" ht="18">
      <c r="A140" s="445">
        <v>131</v>
      </c>
      <c r="B140" s="246">
        <v>2933</v>
      </c>
      <c r="C140" s="86" t="s">
        <v>357</v>
      </c>
      <c r="D140" s="86" t="s">
        <v>385</v>
      </c>
      <c r="E140" s="86" t="s">
        <v>110</v>
      </c>
      <c r="F140" s="222">
        <v>0.049</v>
      </c>
      <c r="G140" s="222"/>
      <c r="H140" s="222"/>
      <c r="I140" s="222">
        <v>0.049</v>
      </c>
      <c r="J140" s="447"/>
      <c r="K140" s="222"/>
      <c r="L140" s="597"/>
      <c r="M140" s="247" t="s">
        <v>514</v>
      </c>
    </row>
    <row r="141" spans="1:13" s="132" customFormat="1" ht="18">
      <c r="A141" s="445">
        <v>132</v>
      </c>
      <c r="B141" s="246">
        <v>2455</v>
      </c>
      <c r="C141" s="86" t="s">
        <v>322</v>
      </c>
      <c r="D141" s="86" t="s">
        <v>322</v>
      </c>
      <c r="E141" s="86" t="s">
        <v>323</v>
      </c>
      <c r="F141" s="222" t="s">
        <v>434</v>
      </c>
      <c r="G141" s="222"/>
      <c r="H141" s="222"/>
      <c r="I141" s="222">
        <v>0.75</v>
      </c>
      <c r="J141" s="447"/>
      <c r="K141" s="222"/>
      <c r="L141" s="223"/>
      <c r="M141" s="247" t="s">
        <v>417</v>
      </c>
    </row>
    <row r="142" spans="1:13" s="132" customFormat="1" ht="18">
      <c r="A142" s="445">
        <v>133</v>
      </c>
      <c r="B142" s="246">
        <v>2714</v>
      </c>
      <c r="C142" s="86" t="s">
        <v>245</v>
      </c>
      <c r="D142" s="86" t="s">
        <v>246</v>
      </c>
      <c r="E142" s="86" t="s">
        <v>247</v>
      </c>
      <c r="F142" s="222">
        <v>3</v>
      </c>
      <c r="G142" s="222"/>
      <c r="H142" s="222"/>
      <c r="I142" s="222">
        <v>1.5</v>
      </c>
      <c r="J142" s="447"/>
      <c r="K142" s="222"/>
      <c r="L142" s="223">
        <v>2</v>
      </c>
      <c r="M142" s="247" t="s">
        <v>435</v>
      </c>
    </row>
    <row r="143" spans="1:13" s="132" customFormat="1" ht="18">
      <c r="A143" s="445">
        <v>134</v>
      </c>
      <c r="B143" s="246">
        <v>3065</v>
      </c>
      <c r="C143" s="86" t="s">
        <v>892</v>
      </c>
      <c r="D143" s="86"/>
      <c r="E143" s="86" t="s">
        <v>893</v>
      </c>
      <c r="F143" s="222">
        <v>0.426</v>
      </c>
      <c r="G143" s="222"/>
      <c r="H143" s="222"/>
      <c r="I143" s="222">
        <f>F143</f>
        <v>0.426</v>
      </c>
      <c r="J143" s="447"/>
      <c r="K143" s="222"/>
      <c r="L143" s="223">
        <v>1</v>
      </c>
      <c r="M143" s="245" t="s">
        <v>894</v>
      </c>
    </row>
    <row r="144" spans="1:13" s="132" customFormat="1" ht="18">
      <c r="A144" s="445">
        <v>135</v>
      </c>
      <c r="B144" s="246">
        <v>3287</v>
      </c>
      <c r="C144" s="86" t="s">
        <v>1498</v>
      </c>
      <c r="D144" s="86"/>
      <c r="E144" s="86" t="s">
        <v>247</v>
      </c>
      <c r="F144" s="222">
        <v>0.75</v>
      </c>
      <c r="G144" s="222"/>
      <c r="H144" s="222"/>
      <c r="I144" s="222">
        <v>0.75</v>
      </c>
      <c r="J144" s="447"/>
      <c r="K144" s="222"/>
      <c r="L144" s="223">
        <v>1</v>
      </c>
      <c r="M144" s="245" t="s">
        <v>1052</v>
      </c>
    </row>
    <row r="145" spans="1:13" s="132" customFormat="1" ht="18">
      <c r="A145" s="445">
        <v>136</v>
      </c>
      <c r="B145" s="246">
        <v>2455</v>
      </c>
      <c r="C145" s="86" t="s">
        <v>795</v>
      </c>
      <c r="D145" s="86"/>
      <c r="E145" s="86" t="s">
        <v>1499</v>
      </c>
      <c r="F145" s="222" t="s">
        <v>434</v>
      </c>
      <c r="G145" s="222"/>
      <c r="H145" s="222"/>
      <c r="I145" s="222">
        <v>0.75</v>
      </c>
      <c r="J145" s="447"/>
      <c r="K145" s="222"/>
      <c r="L145" s="223">
        <v>1</v>
      </c>
      <c r="M145" s="247" t="s">
        <v>417</v>
      </c>
    </row>
    <row r="146" spans="1:13" s="132" customFormat="1" ht="18">
      <c r="A146" s="445">
        <v>137</v>
      </c>
      <c r="B146" s="246">
        <v>2741</v>
      </c>
      <c r="C146" s="146" t="s">
        <v>840</v>
      </c>
      <c r="D146" s="86" t="s">
        <v>426</v>
      </c>
      <c r="E146" s="86" t="s">
        <v>841</v>
      </c>
      <c r="F146" s="222" t="s">
        <v>434</v>
      </c>
      <c r="G146" s="222"/>
      <c r="H146" s="222"/>
      <c r="I146" s="222">
        <v>0.75</v>
      </c>
      <c r="J146" s="447"/>
      <c r="K146" s="222"/>
      <c r="L146" s="223"/>
      <c r="M146" s="247" t="s">
        <v>181</v>
      </c>
    </row>
    <row r="147" spans="1:13" s="132" customFormat="1" ht="18">
      <c r="A147" s="445">
        <v>138</v>
      </c>
      <c r="B147" s="246">
        <v>1841</v>
      </c>
      <c r="C147" s="86" t="s">
        <v>113</v>
      </c>
      <c r="D147" s="86" t="s">
        <v>385</v>
      </c>
      <c r="E147" s="86" t="s">
        <v>114</v>
      </c>
      <c r="F147" s="222">
        <v>0.117</v>
      </c>
      <c r="G147" s="222"/>
      <c r="H147" s="222"/>
      <c r="I147" s="222">
        <v>0.117</v>
      </c>
      <c r="J147" s="447"/>
      <c r="K147" s="222"/>
      <c r="L147" s="223">
        <v>1</v>
      </c>
      <c r="M147" s="247" t="s">
        <v>415</v>
      </c>
    </row>
    <row r="148" spans="1:13" s="132" customFormat="1" ht="18">
      <c r="A148" s="445">
        <v>139</v>
      </c>
      <c r="B148" s="246">
        <v>2860</v>
      </c>
      <c r="C148" s="86" t="s">
        <v>318</v>
      </c>
      <c r="D148" s="86" t="s">
        <v>319</v>
      </c>
      <c r="E148" s="86" t="s">
        <v>320</v>
      </c>
      <c r="F148" s="222">
        <v>1.5</v>
      </c>
      <c r="G148" s="222"/>
      <c r="H148" s="222"/>
      <c r="I148" s="222">
        <v>1.5</v>
      </c>
      <c r="J148" s="447"/>
      <c r="K148" s="222"/>
      <c r="L148" s="223">
        <v>2</v>
      </c>
      <c r="M148" s="247" t="s">
        <v>415</v>
      </c>
    </row>
    <row r="149" spans="1:13" s="132" customFormat="1" ht="18">
      <c r="A149" s="445">
        <v>140</v>
      </c>
      <c r="B149" s="135">
        <v>21</v>
      </c>
      <c r="C149" s="140" t="s">
        <v>939</v>
      </c>
      <c r="D149" s="140" t="s">
        <v>943</v>
      </c>
      <c r="E149" s="140" t="s">
        <v>944</v>
      </c>
      <c r="F149" s="222">
        <v>1.5</v>
      </c>
      <c r="G149" s="222"/>
      <c r="H149" s="222"/>
      <c r="I149" s="222">
        <v>0.75</v>
      </c>
      <c r="J149" s="222"/>
      <c r="K149" s="222"/>
      <c r="L149" s="135">
        <v>1</v>
      </c>
      <c r="M149" s="140" t="s">
        <v>435</v>
      </c>
    </row>
    <row r="150" spans="1:13" s="132" customFormat="1" ht="18">
      <c r="A150" s="445">
        <v>141</v>
      </c>
      <c r="B150" s="135">
        <v>109</v>
      </c>
      <c r="C150" s="140" t="s">
        <v>422</v>
      </c>
      <c r="D150" s="140" t="s">
        <v>423</v>
      </c>
      <c r="E150" s="140" t="s">
        <v>1491</v>
      </c>
      <c r="F150" s="222">
        <v>3</v>
      </c>
      <c r="G150" s="222"/>
      <c r="H150" s="222"/>
      <c r="I150" s="222">
        <v>0.75</v>
      </c>
      <c r="J150" s="222"/>
      <c r="K150" s="222"/>
      <c r="L150" s="135">
        <v>1</v>
      </c>
      <c r="M150" s="140" t="s">
        <v>417</v>
      </c>
    </row>
    <row r="151" spans="1:13" s="132" customFormat="1" ht="18">
      <c r="A151" s="445">
        <v>142</v>
      </c>
      <c r="B151" s="135">
        <v>109</v>
      </c>
      <c r="C151" s="140" t="s">
        <v>422</v>
      </c>
      <c r="D151" s="140" t="s">
        <v>423</v>
      </c>
      <c r="E151" s="140" t="s">
        <v>1493</v>
      </c>
      <c r="F151" s="222">
        <v>3</v>
      </c>
      <c r="G151" s="222"/>
      <c r="H151" s="222"/>
      <c r="I151" s="222">
        <v>0.75</v>
      </c>
      <c r="J151" s="222"/>
      <c r="K151" s="222"/>
      <c r="L151" s="135">
        <v>1</v>
      </c>
      <c r="M151" s="140" t="s">
        <v>417</v>
      </c>
    </row>
    <row r="152" spans="1:13" s="132" customFormat="1" ht="18">
      <c r="A152" s="445">
        <v>143</v>
      </c>
      <c r="B152" s="135">
        <v>497</v>
      </c>
      <c r="C152" s="140" t="s">
        <v>133</v>
      </c>
      <c r="D152" s="140" t="s">
        <v>1512</v>
      </c>
      <c r="E152" s="140" t="s">
        <v>1513</v>
      </c>
      <c r="F152" s="222">
        <v>0.645</v>
      </c>
      <c r="G152" s="222"/>
      <c r="H152" s="222"/>
      <c r="I152" s="222">
        <v>0.645</v>
      </c>
      <c r="J152" s="222"/>
      <c r="K152" s="222"/>
      <c r="L152" s="135">
        <v>1</v>
      </c>
      <c r="M152" s="140" t="s">
        <v>415</v>
      </c>
    </row>
    <row r="153" spans="1:13" s="132" customFormat="1" ht="18">
      <c r="A153" s="445">
        <v>144</v>
      </c>
      <c r="B153" s="135">
        <v>109</v>
      </c>
      <c r="C153" s="140" t="s">
        <v>422</v>
      </c>
      <c r="D153" s="140" t="s">
        <v>423</v>
      </c>
      <c r="E153" s="140" t="s">
        <v>1388</v>
      </c>
      <c r="F153" s="222">
        <v>7.9</v>
      </c>
      <c r="G153" s="222">
        <v>0.75</v>
      </c>
      <c r="H153" s="222"/>
      <c r="I153" s="222">
        <v>0.75</v>
      </c>
      <c r="J153" s="222">
        <f>I153</f>
        <v>0.75</v>
      </c>
      <c r="K153" s="222">
        <f>G153</f>
        <v>0.75</v>
      </c>
      <c r="L153" s="135">
        <v>1</v>
      </c>
      <c r="M153" s="140" t="s">
        <v>411</v>
      </c>
    </row>
    <row r="154" spans="1:13" s="132" customFormat="1" ht="18">
      <c r="A154" s="445">
        <v>145</v>
      </c>
      <c r="B154" s="135">
        <v>109</v>
      </c>
      <c r="C154" s="140" t="s">
        <v>422</v>
      </c>
      <c r="D154" s="140" t="s">
        <v>423</v>
      </c>
      <c r="E154" s="140" t="s">
        <v>1492</v>
      </c>
      <c r="F154" s="222">
        <v>7.9</v>
      </c>
      <c r="G154" s="222"/>
      <c r="H154" s="222"/>
      <c r="I154" s="222">
        <v>1.5</v>
      </c>
      <c r="J154" s="222">
        <f>I154</f>
        <v>1.5</v>
      </c>
      <c r="K154" s="222"/>
      <c r="L154" s="135">
        <v>2</v>
      </c>
      <c r="M154" s="140" t="s">
        <v>387</v>
      </c>
    </row>
    <row r="155" spans="1:13" s="132" customFormat="1" ht="18">
      <c r="A155" s="445">
        <v>146</v>
      </c>
      <c r="B155" s="135">
        <v>109</v>
      </c>
      <c r="C155" s="140" t="s">
        <v>422</v>
      </c>
      <c r="D155" s="140" t="s">
        <v>423</v>
      </c>
      <c r="E155" s="140" t="s">
        <v>1453</v>
      </c>
      <c r="F155" s="222">
        <v>6</v>
      </c>
      <c r="G155" s="222"/>
      <c r="H155" s="222">
        <v>0.75</v>
      </c>
      <c r="I155" s="222"/>
      <c r="J155" s="222"/>
      <c r="K155" s="222">
        <f>H155</f>
        <v>0.75</v>
      </c>
      <c r="L155" s="135">
        <v>1</v>
      </c>
      <c r="M155" s="140" t="s">
        <v>387</v>
      </c>
    </row>
    <row r="156" spans="1:13" s="132" customFormat="1" ht="18">
      <c r="A156" s="445">
        <v>147</v>
      </c>
      <c r="B156" s="135">
        <v>109</v>
      </c>
      <c r="C156" s="140" t="s">
        <v>422</v>
      </c>
      <c r="D156" s="140" t="s">
        <v>423</v>
      </c>
      <c r="E156" s="140" t="s">
        <v>1454</v>
      </c>
      <c r="F156" s="222">
        <v>6</v>
      </c>
      <c r="G156" s="222"/>
      <c r="H156" s="222">
        <v>0.75</v>
      </c>
      <c r="I156" s="222"/>
      <c r="J156" s="222"/>
      <c r="K156" s="222">
        <f aca="true" t="shared" si="7" ref="K156:K190">H156</f>
        <v>0.75</v>
      </c>
      <c r="L156" s="135">
        <v>1</v>
      </c>
      <c r="M156" s="140" t="s">
        <v>387</v>
      </c>
    </row>
    <row r="157" spans="1:13" s="132" customFormat="1" ht="18">
      <c r="A157" s="445">
        <v>148</v>
      </c>
      <c r="B157" s="135">
        <v>109</v>
      </c>
      <c r="C157" s="140" t="s">
        <v>422</v>
      </c>
      <c r="D157" s="140" t="s">
        <v>423</v>
      </c>
      <c r="E157" s="140" t="s">
        <v>1455</v>
      </c>
      <c r="F157" s="222">
        <v>6</v>
      </c>
      <c r="G157" s="222"/>
      <c r="H157" s="222">
        <v>0.75</v>
      </c>
      <c r="I157" s="222"/>
      <c r="J157" s="222"/>
      <c r="K157" s="222">
        <f t="shared" si="7"/>
        <v>0.75</v>
      </c>
      <c r="L157" s="135">
        <v>1</v>
      </c>
      <c r="M157" s="140" t="s">
        <v>387</v>
      </c>
    </row>
    <row r="158" spans="1:13" s="132" customFormat="1" ht="18">
      <c r="A158" s="445">
        <v>149</v>
      </c>
      <c r="B158" s="135">
        <v>109</v>
      </c>
      <c r="C158" s="140" t="s">
        <v>422</v>
      </c>
      <c r="D158" s="140" t="s">
        <v>423</v>
      </c>
      <c r="E158" s="140" t="s">
        <v>1456</v>
      </c>
      <c r="F158" s="222">
        <v>12</v>
      </c>
      <c r="G158" s="222"/>
      <c r="H158" s="222">
        <v>1.5</v>
      </c>
      <c r="I158" s="222"/>
      <c r="J158" s="222"/>
      <c r="K158" s="222">
        <f t="shared" si="7"/>
        <v>1.5</v>
      </c>
      <c r="L158" s="135">
        <v>2</v>
      </c>
      <c r="M158" s="140" t="s">
        <v>387</v>
      </c>
    </row>
    <row r="159" spans="1:13" s="132" customFormat="1" ht="18">
      <c r="A159" s="445">
        <v>150</v>
      </c>
      <c r="B159" s="135">
        <v>109</v>
      </c>
      <c r="C159" s="140" t="s">
        <v>422</v>
      </c>
      <c r="D159" s="140" t="s">
        <v>423</v>
      </c>
      <c r="E159" s="140" t="s">
        <v>1457</v>
      </c>
      <c r="F159" s="222">
        <v>12</v>
      </c>
      <c r="G159" s="222"/>
      <c r="H159" s="222">
        <v>1.5</v>
      </c>
      <c r="I159" s="222"/>
      <c r="J159" s="222"/>
      <c r="K159" s="222">
        <f t="shared" si="7"/>
        <v>1.5</v>
      </c>
      <c r="L159" s="135">
        <v>2</v>
      </c>
      <c r="M159" s="140" t="s">
        <v>387</v>
      </c>
    </row>
    <row r="160" spans="1:13" s="132" customFormat="1" ht="18">
      <c r="A160" s="445">
        <v>151</v>
      </c>
      <c r="B160" s="135">
        <v>109</v>
      </c>
      <c r="C160" s="140" t="s">
        <v>422</v>
      </c>
      <c r="D160" s="140" t="s">
        <v>423</v>
      </c>
      <c r="E160" s="140" t="s">
        <v>1458</v>
      </c>
      <c r="F160" s="222">
        <v>12</v>
      </c>
      <c r="G160" s="222"/>
      <c r="H160" s="222">
        <v>1.5</v>
      </c>
      <c r="I160" s="222"/>
      <c r="J160" s="222"/>
      <c r="K160" s="222">
        <f t="shared" si="7"/>
        <v>1.5</v>
      </c>
      <c r="L160" s="135">
        <v>2</v>
      </c>
      <c r="M160" s="140" t="s">
        <v>387</v>
      </c>
    </row>
    <row r="161" spans="1:13" s="132" customFormat="1" ht="18">
      <c r="A161" s="445">
        <v>152</v>
      </c>
      <c r="B161" s="135">
        <v>109</v>
      </c>
      <c r="C161" s="140" t="s">
        <v>422</v>
      </c>
      <c r="D161" s="140" t="s">
        <v>423</v>
      </c>
      <c r="E161" s="140" t="s">
        <v>1459</v>
      </c>
      <c r="F161" s="222">
        <v>6</v>
      </c>
      <c r="G161" s="222"/>
      <c r="H161" s="222">
        <v>0.75</v>
      </c>
      <c r="I161" s="222"/>
      <c r="J161" s="222"/>
      <c r="K161" s="222">
        <f t="shared" si="7"/>
        <v>0.75</v>
      </c>
      <c r="L161" s="135">
        <v>1</v>
      </c>
      <c r="M161" s="140" t="s">
        <v>387</v>
      </c>
    </row>
    <row r="162" spans="1:13" s="132" customFormat="1" ht="18">
      <c r="A162" s="445">
        <v>153</v>
      </c>
      <c r="B162" s="135">
        <v>109</v>
      </c>
      <c r="C162" s="140" t="s">
        <v>422</v>
      </c>
      <c r="D162" s="140" t="s">
        <v>423</v>
      </c>
      <c r="E162" s="140" t="s">
        <v>1460</v>
      </c>
      <c r="F162" s="222">
        <v>6</v>
      </c>
      <c r="G162" s="222"/>
      <c r="H162" s="222">
        <v>0.75</v>
      </c>
      <c r="I162" s="222"/>
      <c r="J162" s="222"/>
      <c r="K162" s="222">
        <f t="shared" si="7"/>
        <v>0.75</v>
      </c>
      <c r="L162" s="135">
        <v>1</v>
      </c>
      <c r="M162" s="140" t="s">
        <v>387</v>
      </c>
    </row>
    <row r="163" spans="1:13" s="132" customFormat="1" ht="18">
      <c r="A163" s="445">
        <v>154</v>
      </c>
      <c r="B163" s="135">
        <v>109</v>
      </c>
      <c r="C163" s="140" t="s">
        <v>422</v>
      </c>
      <c r="D163" s="140" t="s">
        <v>423</v>
      </c>
      <c r="E163" s="140" t="s">
        <v>1461</v>
      </c>
      <c r="F163" s="222">
        <v>18</v>
      </c>
      <c r="G163" s="222"/>
      <c r="H163" s="222">
        <v>2.25</v>
      </c>
      <c r="I163" s="222"/>
      <c r="J163" s="222"/>
      <c r="K163" s="222">
        <f t="shared" si="7"/>
        <v>2.25</v>
      </c>
      <c r="L163" s="135">
        <v>3</v>
      </c>
      <c r="M163" s="140" t="s">
        <v>387</v>
      </c>
    </row>
    <row r="164" spans="1:13" s="132" customFormat="1" ht="18">
      <c r="A164" s="445">
        <v>155</v>
      </c>
      <c r="B164" s="135">
        <v>109</v>
      </c>
      <c r="C164" s="140" t="s">
        <v>422</v>
      </c>
      <c r="D164" s="140" t="s">
        <v>423</v>
      </c>
      <c r="E164" s="140" t="s">
        <v>1462</v>
      </c>
      <c r="F164" s="222">
        <v>6</v>
      </c>
      <c r="G164" s="222"/>
      <c r="H164" s="222">
        <v>0.75</v>
      </c>
      <c r="I164" s="222"/>
      <c r="J164" s="222"/>
      <c r="K164" s="222">
        <f t="shared" si="7"/>
        <v>0.75</v>
      </c>
      <c r="L164" s="135">
        <v>1</v>
      </c>
      <c r="M164" s="140" t="s">
        <v>387</v>
      </c>
    </row>
    <row r="165" spans="1:13" s="132" customFormat="1" ht="18">
      <c r="A165" s="445">
        <v>156</v>
      </c>
      <c r="B165" s="135">
        <v>109</v>
      </c>
      <c r="C165" s="140" t="s">
        <v>422</v>
      </c>
      <c r="D165" s="140" t="s">
        <v>423</v>
      </c>
      <c r="E165" s="140" t="s">
        <v>1463</v>
      </c>
      <c r="F165" s="222">
        <v>6</v>
      </c>
      <c r="G165" s="222"/>
      <c r="H165" s="222">
        <v>0.75</v>
      </c>
      <c r="I165" s="222"/>
      <c r="J165" s="222"/>
      <c r="K165" s="222">
        <f t="shared" si="7"/>
        <v>0.75</v>
      </c>
      <c r="L165" s="135">
        <v>1</v>
      </c>
      <c r="M165" s="140" t="s">
        <v>387</v>
      </c>
    </row>
    <row r="166" spans="1:13" s="132" customFormat="1" ht="18">
      <c r="A166" s="445">
        <v>157</v>
      </c>
      <c r="B166" s="135">
        <v>109</v>
      </c>
      <c r="C166" s="140" t="s">
        <v>422</v>
      </c>
      <c r="D166" s="140" t="s">
        <v>423</v>
      </c>
      <c r="E166" s="140" t="s">
        <v>1464</v>
      </c>
      <c r="F166" s="222">
        <v>18</v>
      </c>
      <c r="G166" s="222"/>
      <c r="H166" s="222">
        <v>2.25</v>
      </c>
      <c r="I166" s="222"/>
      <c r="J166" s="222"/>
      <c r="K166" s="222">
        <f t="shared" si="7"/>
        <v>2.25</v>
      </c>
      <c r="L166" s="135">
        <v>3</v>
      </c>
      <c r="M166" s="140" t="s">
        <v>387</v>
      </c>
    </row>
    <row r="167" spans="1:13" s="132" customFormat="1" ht="18">
      <c r="A167" s="445">
        <v>158</v>
      </c>
      <c r="B167" s="135">
        <v>109</v>
      </c>
      <c r="C167" s="140" t="s">
        <v>422</v>
      </c>
      <c r="D167" s="140" t="s">
        <v>423</v>
      </c>
      <c r="E167" s="140" t="s">
        <v>1465</v>
      </c>
      <c r="F167" s="222">
        <v>18</v>
      </c>
      <c r="G167" s="222"/>
      <c r="H167" s="222">
        <v>2.25</v>
      </c>
      <c r="I167" s="222"/>
      <c r="J167" s="222"/>
      <c r="K167" s="222">
        <f t="shared" si="7"/>
        <v>2.25</v>
      </c>
      <c r="L167" s="135">
        <v>3</v>
      </c>
      <c r="M167" s="140" t="s">
        <v>387</v>
      </c>
    </row>
    <row r="168" spans="1:13" s="132" customFormat="1" ht="18">
      <c r="A168" s="445">
        <v>159</v>
      </c>
      <c r="B168" s="135">
        <v>109</v>
      </c>
      <c r="C168" s="140" t="s">
        <v>422</v>
      </c>
      <c r="D168" s="140" t="s">
        <v>423</v>
      </c>
      <c r="E168" s="140" t="s">
        <v>1466</v>
      </c>
      <c r="F168" s="222">
        <v>12</v>
      </c>
      <c r="G168" s="222"/>
      <c r="H168" s="222">
        <v>1.5</v>
      </c>
      <c r="I168" s="222"/>
      <c r="J168" s="222"/>
      <c r="K168" s="222">
        <f t="shared" si="7"/>
        <v>1.5</v>
      </c>
      <c r="L168" s="135">
        <v>2</v>
      </c>
      <c r="M168" s="140" t="s">
        <v>387</v>
      </c>
    </row>
    <row r="169" spans="1:13" s="132" customFormat="1" ht="18">
      <c r="A169" s="445">
        <v>160</v>
      </c>
      <c r="B169" s="135">
        <v>109</v>
      </c>
      <c r="C169" s="140" t="s">
        <v>422</v>
      </c>
      <c r="D169" s="140" t="s">
        <v>423</v>
      </c>
      <c r="E169" s="140" t="s">
        <v>1467</v>
      </c>
      <c r="F169" s="222">
        <v>6</v>
      </c>
      <c r="G169" s="222"/>
      <c r="H169" s="222">
        <v>0.75</v>
      </c>
      <c r="I169" s="222"/>
      <c r="J169" s="222"/>
      <c r="K169" s="222">
        <f t="shared" si="7"/>
        <v>0.75</v>
      </c>
      <c r="L169" s="135">
        <v>1</v>
      </c>
      <c r="M169" s="140" t="s">
        <v>387</v>
      </c>
    </row>
    <row r="170" spans="1:13" s="132" customFormat="1" ht="18">
      <c r="A170" s="445">
        <v>161</v>
      </c>
      <c r="B170" s="135">
        <v>109</v>
      </c>
      <c r="C170" s="140" t="s">
        <v>422</v>
      </c>
      <c r="D170" s="140" t="s">
        <v>423</v>
      </c>
      <c r="E170" s="140" t="s">
        <v>1468</v>
      </c>
      <c r="F170" s="222">
        <v>18</v>
      </c>
      <c r="G170" s="222"/>
      <c r="H170" s="222">
        <v>2.25</v>
      </c>
      <c r="I170" s="222"/>
      <c r="J170" s="222"/>
      <c r="K170" s="222">
        <f t="shared" si="7"/>
        <v>2.25</v>
      </c>
      <c r="L170" s="135">
        <v>3</v>
      </c>
      <c r="M170" s="140" t="s">
        <v>387</v>
      </c>
    </row>
    <row r="171" spans="1:13" s="132" customFormat="1" ht="18">
      <c r="A171" s="445">
        <v>162</v>
      </c>
      <c r="B171" s="135">
        <v>109</v>
      </c>
      <c r="C171" s="140" t="s">
        <v>422</v>
      </c>
      <c r="D171" s="140" t="s">
        <v>423</v>
      </c>
      <c r="E171" s="140" t="s">
        <v>1469</v>
      </c>
      <c r="F171" s="222">
        <v>6</v>
      </c>
      <c r="G171" s="222"/>
      <c r="H171" s="222">
        <v>0.75</v>
      </c>
      <c r="I171" s="222"/>
      <c r="J171" s="222"/>
      <c r="K171" s="222">
        <f t="shared" si="7"/>
        <v>0.75</v>
      </c>
      <c r="L171" s="135">
        <v>1</v>
      </c>
      <c r="M171" s="140" t="s">
        <v>387</v>
      </c>
    </row>
    <row r="172" spans="1:13" s="132" customFormat="1" ht="18">
      <c r="A172" s="445">
        <v>163</v>
      </c>
      <c r="B172" s="135">
        <v>109</v>
      </c>
      <c r="C172" s="140" t="s">
        <v>422</v>
      </c>
      <c r="D172" s="140" t="s">
        <v>423</v>
      </c>
      <c r="E172" s="140" t="s">
        <v>1470</v>
      </c>
      <c r="F172" s="222">
        <v>6</v>
      </c>
      <c r="G172" s="222"/>
      <c r="H172" s="222">
        <v>0.75</v>
      </c>
      <c r="I172" s="222"/>
      <c r="J172" s="222"/>
      <c r="K172" s="222">
        <f t="shared" si="7"/>
        <v>0.75</v>
      </c>
      <c r="L172" s="135">
        <v>1</v>
      </c>
      <c r="M172" s="140" t="s">
        <v>387</v>
      </c>
    </row>
    <row r="173" spans="1:13" s="132" customFormat="1" ht="18">
      <c r="A173" s="445">
        <v>164</v>
      </c>
      <c r="B173" s="135">
        <v>109</v>
      </c>
      <c r="C173" s="140" t="s">
        <v>422</v>
      </c>
      <c r="D173" s="140" t="s">
        <v>423</v>
      </c>
      <c r="E173" s="140" t="s">
        <v>1471</v>
      </c>
      <c r="F173" s="222">
        <v>6</v>
      </c>
      <c r="G173" s="222"/>
      <c r="H173" s="222">
        <v>0.75</v>
      </c>
      <c r="I173" s="222"/>
      <c r="J173" s="222"/>
      <c r="K173" s="222">
        <f t="shared" si="7"/>
        <v>0.75</v>
      </c>
      <c r="L173" s="135">
        <v>1</v>
      </c>
      <c r="M173" s="140" t="s">
        <v>387</v>
      </c>
    </row>
    <row r="174" spans="1:13" s="132" customFormat="1" ht="18">
      <c r="A174" s="445">
        <v>165</v>
      </c>
      <c r="B174" s="135">
        <v>109</v>
      </c>
      <c r="C174" s="140" t="s">
        <v>422</v>
      </c>
      <c r="D174" s="140" t="s">
        <v>423</v>
      </c>
      <c r="E174" s="140" t="s">
        <v>1418</v>
      </c>
      <c r="F174" s="222">
        <v>18</v>
      </c>
      <c r="G174" s="222"/>
      <c r="H174" s="222">
        <v>2.25</v>
      </c>
      <c r="I174" s="222"/>
      <c r="J174" s="222"/>
      <c r="K174" s="222">
        <f t="shared" si="7"/>
        <v>2.25</v>
      </c>
      <c r="L174" s="135">
        <v>3</v>
      </c>
      <c r="M174" s="140" t="s">
        <v>387</v>
      </c>
    </row>
    <row r="175" spans="1:13" s="132" customFormat="1" ht="18">
      <c r="A175" s="445">
        <v>166</v>
      </c>
      <c r="B175" s="135">
        <v>109</v>
      </c>
      <c r="C175" s="140" t="s">
        <v>422</v>
      </c>
      <c r="D175" s="140" t="s">
        <v>423</v>
      </c>
      <c r="E175" s="140" t="s">
        <v>1419</v>
      </c>
      <c r="F175" s="222">
        <v>6</v>
      </c>
      <c r="G175" s="222"/>
      <c r="H175" s="222">
        <v>0.75</v>
      </c>
      <c r="I175" s="222"/>
      <c r="J175" s="222"/>
      <c r="K175" s="222">
        <f t="shared" si="7"/>
        <v>0.75</v>
      </c>
      <c r="L175" s="135">
        <v>1</v>
      </c>
      <c r="M175" s="140" t="s">
        <v>387</v>
      </c>
    </row>
    <row r="176" spans="1:13" s="132" customFormat="1" ht="18">
      <c r="A176" s="445">
        <v>167</v>
      </c>
      <c r="B176" s="135">
        <v>109</v>
      </c>
      <c r="C176" s="140" t="s">
        <v>422</v>
      </c>
      <c r="D176" s="140" t="s">
        <v>423</v>
      </c>
      <c r="E176" s="140" t="s">
        <v>1420</v>
      </c>
      <c r="F176" s="222">
        <v>6</v>
      </c>
      <c r="G176" s="222"/>
      <c r="H176" s="222">
        <v>0.75</v>
      </c>
      <c r="I176" s="222"/>
      <c r="J176" s="222"/>
      <c r="K176" s="222">
        <f t="shared" si="7"/>
        <v>0.75</v>
      </c>
      <c r="L176" s="135">
        <v>1</v>
      </c>
      <c r="M176" s="140" t="s">
        <v>387</v>
      </c>
    </row>
    <row r="177" spans="1:13" s="132" customFormat="1" ht="18">
      <c r="A177" s="445">
        <v>168</v>
      </c>
      <c r="B177" s="135">
        <v>109</v>
      </c>
      <c r="C177" s="140" t="s">
        <v>422</v>
      </c>
      <c r="D177" s="140" t="s">
        <v>423</v>
      </c>
      <c r="E177" s="140" t="s">
        <v>1421</v>
      </c>
      <c r="F177" s="222">
        <v>6</v>
      </c>
      <c r="G177" s="222"/>
      <c r="H177" s="222">
        <v>0.75</v>
      </c>
      <c r="I177" s="222"/>
      <c r="J177" s="222"/>
      <c r="K177" s="222">
        <f t="shared" si="7"/>
        <v>0.75</v>
      </c>
      <c r="L177" s="135">
        <v>1</v>
      </c>
      <c r="M177" s="140" t="s">
        <v>387</v>
      </c>
    </row>
    <row r="178" spans="1:13" s="132" customFormat="1" ht="18">
      <c r="A178" s="445">
        <v>169</v>
      </c>
      <c r="B178" s="135">
        <v>109</v>
      </c>
      <c r="C178" s="140" t="s">
        <v>422</v>
      </c>
      <c r="D178" s="140" t="s">
        <v>423</v>
      </c>
      <c r="E178" s="140" t="s">
        <v>1422</v>
      </c>
      <c r="F178" s="222">
        <v>12</v>
      </c>
      <c r="G178" s="222"/>
      <c r="H178" s="222">
        <v>1.5</v>
      </c>
      <c r="I178" s="222"/>
      <c r="J178" s="222"/>
      <c r="K178" s="222">
        <f t="shared" si="7"/>
        <v>1.5</v>
      </c>
      <c r="L178" s="135">
        <v>2</v>
      </c>
      <c r="M178" s="140" t="s">
        <v>387</v>
      </c>
    </row>
    <row r="179" spans="1:13" s="132" customFormat="1" ht="18">
      <c r="A179" s="445">
        <v>170</v>
      </c>
      <c r="B179" s="135">
        <v>109</v>
      </c>
      <c r="C179" s="140" t="s">
        <v>422</v>
      </c>
      <c r="D179" s="140" t="s">
        <v>423</v>
      </c>
      <c r="E179" s="140" t="s">
        <v>1423</v>
      </c>
      <c r="F179" s="222">
        <v>6</v>
      </c>
      <c r="G179" s="222"/>
      <c r="H179" s="222">
        <v>0.75</v>
      </c>
      <c r="I179" s="222"/>
      <c r="J179" s="222"/>
      <c r="K179" s="222">
        <f t="shared" si="7"/>
        <v>0.75</v>
      </c>
      <c r="L179" s="135">
        <v>1</v>
      </c>
      <c r="M179" s="140" t="s">
        <v>387</v>
      </c>
    </row>
    <row r="180" spans="1:13" s="132" customFormat="1" ht="18">
      <c r="A180" s="445">
        <v>171</v>
      </c>
      <c r="B180" s="135">
        <v>109</v>
      </c>
      <c r="C180" s="140" t="s">
        <v>422</v>
      </c>
      <c r="D180" s="140" t="s">
        <v>423</v>
      </c>
      <c r="E180" s="140" t="s">
        <v>1424</v>
      </c>
      <c r="F180" s="222">
        <v>12</v>
      </c>
      <c r="G180" s="222"/>
      <c r="H180" s="222">
        <v>1.5</v>
      </c>
      <c r="I180" s="222"/>
      <c r="J180" s="222"/>
      <c r="K180" s="222">
        <f t="shared" si="7"/>
        <v>1.5</v>
      </c>
      <c r="L180" s="135">
        <v>2</v>
      </c>
      <c r="M180" s="140" t="s">
        <v>387</v>
      </c>
    </row>
    <row r="181" spans="1:13" s="132" customFormat="1" ht="18">
      <c r="A181" s="445">
        <v>172</v>
      </c>
      <c r="B181" s="135">
        <v>109</v>
      </c>
      <c r="C181" s="140" t="s">
        <v>422</v>
      </c>
      <c r="D181" s="140" t="s">
        <v>423</v>
      </c>
      <c r="E181" s="140" t="s">
        <v>1425</v>
      </c>
      <c r="F181" s="222">
        <v>6</v>
      </c>
      <c r="G181" s="222"/>
      <c r="H181" s="222">
        <v>0.75</v>
      </c>
      <c r="I181" s="222"/>
      <c r="J181" s="222"/>
      <c r="K181" s="222">
        <f t="shared" si="7"/>
        <v>0.75</v>
      </c>
      <c r="L181" s="135">
        <v>1</v>
      </c>
      <c r="M181" s="140" t="s">
        <v>387</v>
      </c>
    </row>
    <row r="182" spans="1:13" s="132" customFormat="1" ht="18">
      <c r="A182" s="445">
        <v>173</v>
      </c>
      <c r="B182" s="135">
        <v>109</v>
      </c>
      <c r="C182" s="140" t="s">
        <v>422</v>
      </c>
      <c r="D182" s="140" t="s">
        <v>423</v>
      </c>
      <c r="E182" s="140" t="s">
        <v>1426</v>
      </c>
      <c r="F182" s="222">
        <v>18</v>
      </c>
      <c r="G182" s="222"/>
      <c r="H182" s="222">
        <v>2.25</v>
      </c>
      <c r="I182" s="222"/>
      <c r="J182" s="222"/>
      <c r="K182" s="222">
        <f t="shared" si="7"/>
        <v>2.25</v>
      </c>
      <c r="L182" s="135">
        <v>3</v>
      </c>
      <c r="M182" s="140" t="s">
        <v>387</v>
      </c>
    </row>
    <row r="183" spans="1:13" s="132" customFormat="1" ht="18">
      <c r="A183" s="445">
        <v>174</v>
      </c>
      <c r="B183" s="135">
        <v>109</v>
      </c>
      <c r="C183" s="140" t="s">
        <v>422</v>
      </c>
      <c r="D183" s="140" t="s">
        <v>423</v>
      </c>
      <c r="E183" s="140" t="s">
        <v>1427</v>
      </c>
      <c r="F183" s="222">
        <v>6</v>
      </c>
      <c r="G183" s="222"/>
      <c r="H183" s="222">
        <v>0.75</v>
      </c>
      <c r="I183" s="222"/>
      <c r="J183" s="222"/>
      <c r="K183" s="222">
        <f t="shared" si="7"/>
        <v>0.75</v>
      </c>
      <c r="L183" s="135">
        <v>1</v>
      </c>
      <c r="M183" s="140" t="s">
        <v>387</v>
      </c>
    </row>
    <row r="184" spans="1:13" s="132" customFormat="1" ht="18">
      <c r="A184" s="445">
        <v>175</v>
      </c>
      <c r="B184" s="135">
        <v>109</v>
      </c>
      <c r="C184" s="140" t="s">
        <v>422</v>
      </c>
      <c r="D184" s="140" t="s">
        <v>423</v>
      </c>
      <c r="E184" s="140" t="s">
        <v>1428</v>
      </c>
      <c r="F184" s="222">
        <v>6</v>
      </c>
      <c r="G184" s="222"/>
      <c r="H184" s="222">
        <v>0.75</v>
      </c>
      <c r="I184" s="222"/>
      <c r="J184" s="222"/>
      <c r="K184" s="222">
        <f t="shared" si="7"/>
        <v>0.75</v>
      </c>
      <c r="L184" s="135">
        <v>1</v>
      </c>
      <c r="M184" s="140" t="s">
        <v>387</v>
      </c>
    </row>
    <row r="185" spans="1:13" s="132" customFormat="1" ht="18">
      <c r="A185" s="445">
        <v>176</v>
      </c>
      <c r="B185" s="135">
        <v>109</v>
      </c>
      <c r="C185" s="140" t="s">
        <v>422</v>
      </c>
      <c r="D185" s="140" t="s">
        <v>423</v>
      </c>
      <c r="E185" s="140" t="s">
        <v>1429</v>
      </c>
      <c r="F185" s="222">
        <v>6</v>
      </c>
      <c r="G185" s="222"/>
      <c r="H185" s="222">
        <v>0.75</v>
      </c>
      <c r="I185" s="222"/>
      <c r="J185" s="222"/>
      <c r="K185" s="222">
        <f t="shared" si="7"/>
        <v>0.75</v>
      </c>
      <c r="L185" s="135">
        <v>1</v>
      </c>
      <c r="M185" s="140" t="s">
        <v>387</v>
      </c>
    </row>
    <row r="186" spans="1:13" s="132" customFormat="1" ht="18">
      <c r="A186" s="445">
        <v>177</v>
      </c>
      <c r="B186" s="135">
        <v>109</v>
      </c>
      <c r="C186" s="140" t="s">
        <v>422</v>
      </c>
      <c r="D186" s="140" t="s">
        <v>423</v>
      </c>
      <c r="E186" s="140" t="s">
        <v>1430</v>
      </c>
      <c r="F186" s="222">
        <v>6</v>
      </c>
      <c r="G186" s="222"/>
      <c r="H186" s="222">
        <v>0.75</v>
      </c>
      <c r="I186" s="222"/>
      <c r="J186" s="222"/>
      <c r="K186" s="222">
        <f t="shared" si="7"/>
        <v>0.75</v>
      </c>
      <c r="L186" s="135">
        <v>1</v>
      </c>
      <c r="M186" s="140" t="s">
        <v>387</v>
      </c>
    </row>
    <row r="187" spans="1:13" s="132" customFormat="1" ht="18">
      <c r="A187" s="445">
        <v>178</v>
      </c>
      <c r="B187" s="135">
        <v>109</v>
      </c>
      <c r="C187" s="140" t="s">
        <v>422</v>
      </c>
      <c r="D187" s="140" t="s">
        <v>423</v>
      </c>
      <c r="E187" s="140" t="s">
        <v>1431</v>
      </c>
      <c r="F187" s="222">
        <v>12</v>
      </c>
      <c r="G187" s="222"/>
      <c r="H187" s="222">
        <v>1.5</v>
      </c>
      <c r="I187" s="222"/>
      <c r="J187" s="222"/>
      <c r="K187" s="222">
        <f t="shared" si="7"/>
        <v>1.5</v>
      </c>
      <c r="L187" s="135">
        <v>2</v>
      </c>
      <c r="M187" s="140" t="s">
        <v>387</v>
      </c>
    </row>
    <row r="188" spans="1:13" s="132" customFormat="1" ht="18">
      <c r="A188" s="445">
        <v>179</v>
      </c>
      <c r="B188" s="135">
        <v>109</v>
      </c>
      <c r="C188" s="140" t="s">
        <v>422</v>
      </c>
      <c r="D188" s="140" t="s">
        <v>423</v>
      </c>
      <c r="E188" s="140" t="s">
        <v>1432</v>
      </c>
      <c r="F188" s="222">
        <v>6</v>
      </c>
      <c r="G188" s="222"/>
      <c r="H188" s="222">
        <v>0.75</v>
      </c>
      <c r="I188" s="222"/>
      <c r="J188" s="222"/>
      <c r="K188" s="222">
        <f t="shared" si="7"/>
        <v>0.75</v>
      </c>
      <c r="L188" s="135">
        <v>1</v>
      </c>
      <c r="M188" s="140" t="s">
        <v>387</v>
      </c>
    </row>
    <row r="189" spans="1:13" s="132" customFormat="1" ht="18">
      <c r="A189" s="445">
        <v>180</v>
      </c>
      <c r="B189" s="135">
        <v>109</v>
      </c>
      <c r="C189" s="140" t="s">
        <v>422</v>
      </c>
      <c r="D189" s="140" t="s">
        <v>423</v>
      </c>
      <c r="E189" s="140" t="s">
        <v>1433</v>
      </c>
      <c r="F189" s="222">
        <v>6</v>
      </c>
      <c r="G189" s="222"/>
      <c r="H189" s="222">
        <v>0.75</v>
      </c>
      <c r="I189" s="222"/>
      <c r="J189" s="222"/>
      <c r="K189" s="222">
        <f t="shared" si="7"/>
        <v>0.75</v>
      </c>
      <c r="L189" s="135">
        <v>1</v>
      </c>
      <c r="M189" s="140" t="s">
        <v>387</v>
      </c>
    </row>
    <row r="190" spans="1:13" s="132" customFormat="1" ht="18">
      <c r="A190" s="445">
        <v>181</v>
      </c>
      <c r="B190" s="135">
        <v>109</v>
      </c>
      <c r="C190" s="140" t="s">
        <v>422</v>
      </c>
      <c r="D190" s="140" t="s">
        <v>423</v>
      </c>
      <c r="E190" s="140" t="s">
        <v>1434</v>
      </c>
      <c r="F190" s="222">
        <v>6</v>
      </c>
      <c r="G190" s="222"/>
      <c r="H190" s="222">
        <v>0.75</v>
      </c>
      <c r="I190" s="222"/>
      <c r="J190" s="222"/>
      <c r="K190" s="222">
        <f t="shared" si="7"/>
        <v>0.75</v>
      </c>
      <c r="L190" s="135">
        <v>1</v>
      </c>
      <c r="M190" s="140" t="s">
        <v>387</v>
      </c>
    </row>
    <row r="191" spans="1:13" s="132" customFormat="1" ht="18">
      <c r="A191" s="445">
        <v>182</v>
      </c>
      <c r="B191" s="135">
        <v>109</v>
      </c>
      <c r="C191" s="140" t="s">
        <v>422</v>
      </c>
      <c r="D191" s="140" t="s">
        <v>423</v>
      </c>
      <c r="E191" s="140" t="s">
        <v>1361</v>
      </c>
      <c r="F191" s="222">
        <v>9</v>
      </c>
      <c r="G191" s="222">
        <v>0.75</v>
      </c>
      <c r="H191" s="222"/>
      <c r="I191" s="222">
        <f aca="true" t="shared" si="8" ref="I191:I199">G191</f>
        <v>0.75</v>
      </c>
      <c r="J191" s="222"/>
      <c r="K191" s="222">
        <f aca="true" t="shared" si="9" ref="K191:K200">G191</f>
        <v>0.75</v>
      </c>
      <c r="L191" s="135">
        <v>1</v>
      </c>
      <c r="M191" s="140" t="s">
        <v>388</v>
      </c>
    </row>
    <row r="192" spans="1:13" s="132" customFormat="1" ht="18">
      <c r="A192" s="445">
        <v>183</v>
      </c>
      <c r="B192" s="135">
        <v>109</v>
      </c>
      <c r="C192" s="140" t="s">
        <v>422</v>
      </c>
      <c r="D192" s="140" t="s">
        <v>423</v>
      </c>
      <c r="E192" s="140" t="s">
        <v>1362</v>
      </c>
      <c r="F192" s="222">
        <v>27</v>
      </c>
      <c r="G192" s="222">
        <v>2.25</v>
      </c>
      <c r="H192" s="222"/>
      <c r="I192" s="222">
        <f t="shared" si="8"/>
        <v>2.25</v>
      </c>
      <c r="J192" s="222"/>
      <c r="K192" s="222">
        <f t="shared" si="9"/>
        <v>2.25</v>
      </c>
      <c r="L192" s="135">
        <v>3</v>
      </c>
      <c r="M192" s="140" t="s">
        <v>388</v>
      </c>
    </row>
    <row r="193" spans="1:13" s="132" customFormat="1" ht="18">
      <c r="A193" s="445">
        <v>184</v>
      </c>
      <c r="B193" s="135">
        <v>109</v>
      </c>
      <c r="C193" s="140" t="s">
        <v>422</v>
      </c>
      <c r="D193" s="140" t="s">
        <v>423</v>
      </c>
      <c r="E193" s="140" t="s">
        <v>1363</v>
      </c>
      <c r="F193" s="222">
        <v>9</v>
      </c>
      <c r="G193" s="222">
        <v>0.75</v>
      </c>
      <c r="H193" s="222"/>
      <c r="I193" s="222">
        <f t="shared" si="8"/>
        <v>0.75</v>
      </c>
      <c r="J193" s="222"/>
      <c r="K193" s="222">
        <f t="shared" si="9"/>
        <v>0.75</v>
      </c>
      <c r="L193" s="135">
        <v>1</v>
      </c>
      <c r="M193" s="140" t="s">
        <v>388</v>
      </c>
    </row>
    <row r="194" spans="1:13" s="132" customFormat="1" ht="18">
      <c r="A194" s="445">
        <v>185</v>
      </c>
      <c r="B194" s="135">
        <v>109</v>
      </c>
      <c r="C194" s="140" t="s">
        <v>422</v>
      </c>
      <c r="D194" s="140" t="s">
        <v>423</v>
      </c>
      <c r="E194" s="140" t="s">
        <v>1364</v>
      </c>
      <c r="F194" s="222">
        <v>9</v>
      </c>
      <c r="G194" s="222">
        <v>0.75</v>
      </c>
      <c r="H194" s="222"/>
      <c r="I194" s="222">
        <f t="shared" si="8"/>
        <v>0.75</v>
      </c>
      <c r="J194" s="222"/>
      <c r="K194" s="222">
        <f t="shared" si="9"/>
        <v>0.75</v>
      </c>
      <c r="L194" s="135">
        <v>1</v>
      </c>
      <c r="M194" s="140" t="s">
        <v>388</v>
      </c>
    </row>
    <row r="195" spans="1:13" s="132" customFormat="1" ht="18">
      <c r="A195" s="445">
        <v>186</v>
      </c>
      <c r="B195" s="135">
        <v>109</v>
      </c>
      <c r="C195" s="140" t="s">
        <v>422</v>
      </c>
      <c r="D195" s="140" t="s">
        <v>423</v>
      </c>
      <c r="E195" s="140" t="s">
        <v>1365</v>
      </c>
      <c r="F195" s="222">
        <v>27</v>
      </c>
      <c r="G195" s="222">
        <v>2.25</v>
      </c>
      <c r="H195" s="222"/>
      <c r="I195" s="222">
        <f t="shared" si="8"/>
        <v>2.25</v>
      </c>
      <c r="J195" s="222"/>
      <c r="K195" s="222">
        <f t="shared" si="9"/>
        <v>2.25</v>
      </c>
      <c r="L195" s="135">
        <v>3</v>
      </c>
      <c r="M195" s="140" t="s">
        <v>388</v>
      </c>
    </row>
    <row r="196" spans="1:13" s="132" customFormat="1" ht="18">
      <c r="A196" s="445">
        <v>187</v>
      </c>
      <c r="B196" s="135">
        <v>109</v>
      </c>
      <c r="C196" s="140" t="s">
        <v>422</v>
      </c>
      <c r="D196" s="140" t="s">
        <v>423</v>
      </c>
      <c r="E196" s="140" t="s">
        <v>1366</v>
      </c>
      <c r="F196" s="222">
        <v>18</v>
      </c>
      <c r="G196" s="222">
        <v>1.5</v>
      </c>
      <c r="H196" s="222"/>
      <c r="I196" s="222">
        <f t="shared" si="8"/>
        <v>1.5</v>
      </c>
      <c r="J196" s="222"/>
      <c r="K196" s="222">
        <f t="shared" si="9"/>
        <v>1.5</v>
      </c>
      <c r="L196" s="135">
        <v>2</v>
      </c>
      <c r="M196" s="140" t="s">
        <v>388</v>
      </c>
    </row>
    <row r="197" spans="1:13" s="132" customFormat="1" ht="18">
      <c r="A197" s="445">
        <v>188</v>
      </c>
      <c r="B197" s="135">
        <v>109</v>
      </c>
      <c r="C197" s="140" t="s">
        <v>422</v>
      </c>
      <c r="D197" s="140" t="s">
        <v>423</v>
      </c>
      <c r="E197" s="140" t="s">
        <v>1367</v>
      </c>
      <c r="F197" s="222">
        <v>9</v>
      </c>
      <c r="G197" s="222">
        <v>0.75</v>
      </c>
      <c r="H197" s="222"/>
      <c r="I197" s="222">
        <f t="shared" si="8"/>
        <v>0.75</v>
      </c>
      <c r="J197" s="222"/>
      <c r="K197" s="222">
        <f t="shared" si="9"/>
        <v>0.75</v>
      </c>
      <c r="L197" s="135">
        <v>1</v>
      </c>
      <c r="M197" s="140" t="s">
        <v>388</v>
      </c>
    </row>
    <row r="198" spans="1:13" s="132" customFormat="1" ht="18">
      <c r="A198" s="445">
        <v>189</v>
      </c>
      <c r="B198" s="135">
        <v>109</v>
      </c>
      <c r="C198" s="140" t="s">
        <v>422</v>
      </c>
      <c r="D198" s="140" t="s">
        <v>423</v>
      </c>
      <c r="E198" s="140" t="s">
        <v>1368</v>
      </c>
      <c r="F198" s="222">
        <v>9</v>
      </c>
      <c r="G198" s="222">
        <v>0.75</v>
      </c>
      <c r="H198" s="222"/>
      <c r="I198" s="222">
        <f t="shared" si="8"/>
        <v>0.75</v>
      </c>
      <c r="J198" s="222"/>
      <c r="K198" s="222">
        <f t="shared" si="9"/>
        <v>0.75</v>
      </c>
      <c r="L198" s="135">
        <v>1</v>
      </c>
      <c r="M198" s="140" t="s">
        <v>388</v>
      </c>
    </row>
    <row r="199" spans="1:13" s="132" customFormat="1" ht="18">
      <c r="A199" s="445">
        <v>190</v>
      </c>
      <c r="B199" s="135">
        <v>109</v>
      </c>
      <c r="C199" s="140" t="s">
        <v>422</v>
      </c>
      <c r="D199" s="140" t="s">
        <v>423</v>
      </c>
      <c r="E199" s="140" t="s">
        <v>1369</v>
      </c>
      <c r="F199" s="222">
        <v>9</v>
      </c>
      <c r="G199" s="222">
        <v>0.75</v>
      </c>
      <c r="H199" s="222"/>
      <c r="I199" s="222">
        <f t="shared" si="8"/>
        <v>0.75</v>
      </c>
      <c r="J199" s="222"/>
      <c r="K199" s="222">
        <f t="shared" si="9"/>
        <v>0.75</v>
      </c>
      <c r="L199" s="135">
        <v>1</v>
      </c>
      <c r="M199" s="140" t="s">
        <v>388</v>
      </c>
    </row>
    <row r="200" spans="1:13" s="132" customFormat="1" ht="18">
      <c r="A200" s="445">
        <v>191</v>
      </c>
      <c r="B200" s="135">
        <v>109</v>
      </c>
      <c r="C200" s="140" t="s">
        <v>422</v>
      </c>
      <c r="D200" s="140" t="s">
        <v>423</v>
      </c>
      <c r="E200" s="140" t="s">
        <v>1370</v>
      </c>
      <c r="F200" s="222">
        <v>9</v>
      </c>
      <c r="G200" s="222">
        <v>0.75</v>
      </c>
      <c r="H200" s="222"/>
      <c r="I200" s="222">
        <v>0.75</v>
      </c>
      <c r="J200" s="222"/>
      <c r="K200" s="222">
        <f t="shared" si="9"/>
        <v>0.75</v>
      </c>
      <c r="L200" s="135">
        <v>1</v>
      </c>
      <c r="M200" s="140" t="s">
        <v>388</v>
      </c>
    </row>
    <row r="201" spans="1:13" s="132" customFormat="1" ht="18">
      <c r="A201" s="445">
        <v>192</v>
      </c>
      <c r="B201" s="135">
        <v>109</v>
      </c>
      <c r="C201" s="140" t="s">
        <v>422</v>
      </c>
      <c r="D201" s="140" t="s">
        <v>423</v>
      </c>
      <c r="E201" s="140" t="s">
        <v>1508</v>
      </c>
      <c r="F201" s="222">
        <v>6</v>
      </c>
      <c r="G201" s="222">
        <v>0.75</v>
      </c>
      <c r="H201" s="222"/>
      <c r="I201" s="222"/>
      <c r="J201" s="222"/>
      <c r="K201" s="222">
        <v>0.75</v>
      </c>
      <c r="L201" s="135">
        <v>1</v>
      </c>
      <c r="M201" s="140" t="s">
        <v>1530</v>
      </c>
    </row>
    <row r="202" spans="1:13" s="132" customFormat="1" ht="18">
      <c r="A202" s="445">
        <v>193</v>
      </c>
      <c r="B202" s="135">
        <v>109</v>
      </c>
      <c r="C202" s="140" t="s">
        <v>422</v>
      </c>
      <c r="D202" s="140" t="s">
        <v>423</v>
      </c>
      <c r="E202" s="140" t="s">
        <v>1371</v>
      </c>
      <c r="F202" s="222">
        <v>3</v>
      </c>
      <c r="G202" s="222">
        <v>0.75</v>
      </c>
      <c r="H202" s="222"/>
      <c r="I202" s="222"/>
      <c r="J202" s="222"/>
      <c r="K202" s="222"/>
      <c r="L202" s="135">
        <v>1</v>
      </c>
      <c r="M202" s="140" t="s">
        <v>417</v>
      </c>
    </row>
    <row r="203" spans="1:13" s="132" customFormat="1" ht="18">
      <c r="A203" s="445">
        <v>194</v>
      </c>
      <c r="B203" s="135">
        <v>109</v>
      </c>
      <c r="C203" s="140" t="s">
        <v>422</v>
      </c>
      <c r="D203" s="140" t="s">
        <v>423</v>
      </c>
      <c r="E203" s="140" t="s">
        <v>1372</v>
      </c>
      <c r="F203" s="222">
        <v>3</v>
      </c>
      <c r="G203" s="222">
        <v>0.75</v>
      </c>
      <c r="H203" s="222"/>
      <c r="I203" s="222"/>
      <c r="J203" s="222"/>
      <c r="K203" s="222"/>
      <c r="L203" s="135">
        <v>1</v>
      </c>
      <c r="M203" s="140" t="s">
        <v>417</v>
      </c>
    </row>
    <row r="204" spans="1:13" s="132" customFormat="1" ht="18">
      <c r="A204" s="445">
        <v>195</v>
      </c>
      <c r="B204" s="135">
        <v>109</v>
      </c>
      <c r="C204" s="140" t="s">
        <v>422</v>
      </c>
      <c r="D204" s="140" t="s">
        <v>423</v>
      </c>
      <c r="E204" s="140" t="s">
        <v>1408</v>
      </c>
      <c r="F204" s="222">
        <v>3</v>
      </c>
      <c r="G204" s="222">
        <v>0.75</v>
      </c>
      <c r="H204" s="222"/>
      <c r="I204" s="222"/>
      <c r="J204" s="222"/>
      <c r="K204" s="222"/>
      <c r="L204" s="135">
        <v>1</v>
      </c>
      <c r="M204" s="140" t="s">
        <v>417</v>
      </c>
    </row>
    <row r="205" spans="1:13" s="132" customFormat="1" ht="18">
      <c r="A205" s="445">
        <v>196</v>
      </c>
      <c r="B205" s="135">
        <v>109</v>
      </c>
      <c r="C205" s="140" t="s">
        <v>422</v>
      </c>
      <c r="D205" s="140" t="s">
        <v>423</v>
      </c>
      <c r="E205" s="140" t="s">
        <v>1409</v>
      </c>
      <c r="F205" s="222">
        <v>3</v>
      </c>
      <c r="G205" s="222">
        <v>0.75</v>
      </c>
      <c r="H205" s="222"/>
      <c r="I205" s="222"/>
      <c r="J205" s="222"/>
      <c r="K205" s="222"/>
      <c r="L205" s="135">
        <v>1</v>
      </c>
      <c r="M205" s="140" t="s">
        <v>417</v>
      </c>
    </row>
    <row r="206" spans="1:13" s="132" customFormat="1" ht="18">
      <c r="A206" s="445">
        <v>197</v>
      </c>
      <c r="B206" s="135">
        <v>109</v>
      </c>
      <c r="C206" s="140" t="s">
        <v>422</v>
      </c>
      <c r="D206" s="140" t="s">
        <v>423</v>
      </c>
      <c r="E206" s="140" t="s">
        <v>1410</v>
      </c>
      <c r="F206" s="222">
        <v>3</v>
      </c>
      <c r="G206" s="222">
        <v>0.75</v>
      </c>
      <c r="H206" s="222"/>
      <c r="I206" s="222"/>
      <c r="J206" s="222"/>
      <c r="K206" s="222"/>
      <c r="L206" s="135">
        <v>1</v>
      </c>
      <c r="M206" s="140" t="s">
        <v>417</v>
      </c>
    </row>
    <row r="207" spans="1:13" s="132" customFormat="1" ht="18">
      <c r="A207" s="445">
        <v>198</v>
      </c>
      <c r="B207" s="135">
        <v>109</v>
      </c>
      <c r="C207" s="140" t="s">
        <v>422</v>
      </c>
      <c r="D207" s="140" t="s">
        <v>423</v>
      </c>
      <c r="E207" s="140" t="s">
        <v>1411</v>
      </c>
      <c r="F207" s="222">
        <v>3</v>
      </c>
      <c r="G207" s="222">
        <v>0.75</v>
      </c>
      <c r="H207" s="222"/>
      <c r="I207" s="222"/>
      <c r="J207" s="222"/>
      <c r="K207" s="222"/>
      <c r="L207" s="135">
        <v>1</v>
      </c>
      <c r="M207" s="140" t="s">
        <v>417</v>
      </c>
    </row>
    <row r="208" spans="1:13" s="132" customFormat="1" ht="18">
      <c r="A208" s="445">
        <v>199</v>
      </c>
      <c r="B208" s="135">
        <v>109</v>
      </c>
      <c r="C208" s="140" t="s">
        <v>422</v>
      </c>
      <c r="D208" s="140" t="s">
        <v>423</v>
      </c>
      <c r="E208" s="140" t="s">
        <v>1412</v>
      </c>
      <c r="F208" s="222">
        <v>3</v>
      </c>
      <c r="G208" s="222">
        <v>0.75</v>
      </c>
      <c r="H208" s="222"/>
      <c r="I208" s="222"/>
      <c r="J208" s="222"/>
      <c r="K208" s="222"/>
      <c r="L208" s="135">
        <v>1</v>
      </c>
      <c r="M208" s="140" t="s">
        <v>417</v>
      </c>
    </row>
    <row r="209" spans="1:13" s="132" customFormat="1" ht="18">
      <c r="A209" s="445">
        <v>200</v>
      </c>
      <c r="B209" s="135">
        <v>109</v>
      </c>
      <c r="C209" s="140" t="s">
        <v>422</v>
      </c>
      <c r="D209" s="140" t="s">
        <v>423</v>
      </c>
      <c r="E209" s="140" t="s">
        <v>1413</v>
      </c>
      <c r="F209" s="222">
        <v>3</v>
      </c>
      <c r="G209" s="222">
        <v>0.75</v>
      </c>
      <c r="H209" s="222"/>
      <c r="I209" s="222"/>
      <c r="J209" s="222"/>
      <c r="K209" s="222"/>
      <c r="L209" s="135">
        <v>1</v>
      </c>
      <c r="M209" s="140" t="s">
        <v>417</v>
      </c>
    </row>
    <row r="210" spans="1:13" s="132" customFormat="1" ht="18">
      <c r="A210" s="724">
        <v>201</v>
      </c>
      <c r="B210" s="596">
        <v>902</v>
      </c>
      <c r="C210" s="729" t="s">
        <v>80</v>
      </c>
      <c r="D210" s="726"/>
      <c r="E210" s="729" t="s">
        <v>81</v>
      </c>
      <c r="F210" s="222" t="s">
        <v>434</v>
      </c>
      <c r="G210" s="222"/>
      <c r="H210" s="222"/>
      <c r="I210" s="222"/>
      <c r="J210" s="222">
        <v>11.25</v>
      </c>
      <c r="K210" s="448"/>
      <c r="L210" s="135">
        <v>15</v>
      </c>
      <c r="M210" s="140" t="s">
        <v>285</v>
      </c>
    </row>
    <row r="211" spans="1:13" s="132" customFormat="1" ht="18">
      <c r="A211" s="725"/>
      <c r="B211" s="597"/>
      <c r="C211" s="729"/>
      <c r="D211" s="726"/>
      <c r="E211" s="729"/>
      <c r="F211" s="222" t="s">
        <v>434</v>
      </c>
      <c r="G211" s="222"/>
      <c r="H211" s="222"/>
      <c r="I211" s="222"/>
      <c r="J211" s="222">
        <v>11.25</v>
      </c>
      <c r="K211" s="222"/>
      <c r="L211" s="135">
        <v>15</v>
      </c>
      <c r="M211" s="140" t="s">
        <v>286</v>
      </c>
    </row>
    <row r="212" spans="1:13" ht="18" thickBot="1">
      <c r="A212" s="66"/>
      <c r="B212" s="67"/>
      <c r="C212" s="162" t="s">
        <v>390</v>
      </c>
      <c r="D212" s="162"/>
      <c r="E212" s="162"/>
      <c r="F212" s="163">
        <f aca="true" t="shared" si="10" ref="F212:L212">SUM(F11:F211)</f>
        <v>1413.4589999999998</v>
      </c>
      <c r="G212" s="163">
        <f t="shared" si="10"/>
        <v>79.804</v>
      </c>
      <c r="H212" s="163">
        <f t="shared" si="10"/>
        <v>79.5</v>
      </c>
      <c r="I212" s="163">
        <f t="shared" si="10"/>
        <v>65.607</v>
      </c>
      <c r="J212" s="163">
        <f t="shared" si="10"/>
        <v>58.5</v>
      </c>
      <c r="K212" s="163">
        <f t="shared" si="10"/>
        <v>109.5</v>
      </c>
      <c r="L212" s="163">
        <f t="shared" si="10"/>
        <v>318</v>
      </c>
      <c r="M212" s="165"/>
    </row>
    <row r="213" spans="1:13" ht="18">
      <c r="A213" s="3"/>
      <c r="B213" s="531" t="s">
        <v>391</v>
      </c>
      <c r="C213" s="531"/>
      <c r="D213" s="111"/>
      <c r="E213" s="111"/>
      <c r="F213" s="97"/>
      <c r="G213" s="97"/>
      <c r="H213" s="97"/>
      <c r="I213" s="97"/>
      <c r="J213" s="97"/>
      <c r="K213" s="97"/>
      <c r="L213" s="3"/>
      <c r="M213" s="111"/>
    </row>
    <row r="214" spans="1:13" ht="18">
      <c r="A214" s="3"/>
      <c r="B214" s="579" t="s">
        <v>265</v>
      </c>
      <c r="C214" s="579"/>
      <c r="D214" s="579"/>
      <c r="E214" s="111"/>
      <c r="F214" s="97"/>
      <c r="G214" s="97"/>
      <c r="H214" s="97"/>
      <c r="I214" s="97"/>
      <c r="J214" s="97"/>
      <c r="K214" s="97"/>
      <c r="L214" s="3"/>
      <c r="M214" s="111"/>
    </row>
    <row r="215" spans="1:13" ht="18">
      <c r="A215" s="3"/>
      <c r="B215" s="579" t="s">
        <v>266</v>
      </c>
      <c r="C215" s="579"/>
      <c r="D215" s="579"/>
      <c r="E215" s="111"/>
      <c r="F215" s="97"/>
      <c r="G215" s="97"/>
      <c r="H215" s="97"/>
      <c r="I215" s="97"/>
      <c r="J215" s="97"/>
      <c r="K215" s="97"/>
      <c r="L215" s="3"/>
      <c r="M215" s="111"/>
    </row>
    <row r="216" spans="1:13" ht="18">
      <c r="A216" s="3"/>
      <c r="B216" s="579" t="s">
        <v>394</v>
      </c>
      <c r="C216" s="579"/>
      <c r="D216" s="579"/>
      <c r="E216" s="111"/>
      <c r="F216" s="97"/>
      <c r="G216" s="97"/>
      <c r="H216" s="97"/>
      <c r="I216" s="97"/>
      <c r="J216" s="97"/>
      <c r="K216" s="97"/>
      <c r="L216" s="3"/>
      <c r="M216" s="111"/>
    </row>
    <row r="217" spans="1:13" ht="18">
      <c r="A217" s="3"/>
      <c r="B217" s="3"/>
      <c r="C217" s="111"/>
      <c r="D217" s="111"/>
      <c r="E217" s="111"/>
      <c r="F217" s="97"/>
      <c r="G217" s="97"/>
      <c r="H217" s="97"/>
      <c r="I217" s="97"/>
      <c r="J217" s="97"/>
      <c r="K217" s="97"/>
      <c r="L217" s="3"/>
      <c r="M217" s="111"/>
    </row>
    <row r="218" spans="1:13" ht="18">
      <c r="A218" s="3"/>
      <c r="B218" s="579" t="s">
        <v>1532</v>
      </c>
      <c r="C218" s="579"/>
      <c r="D218" s="579"/>
      <c r="E218" s="111"/>
      <c r="F218" s="97"/>
      <c r="G218" s="97"/>
      <c r="H218" s="97"/>
      <c r="I218" s="97"/>
      <c r="J218" s="97"/>
      <c r="K218" s="97"/>
      <c r="L218" s="3"/>
      <c r="M218" s="111"/>
    </row>
    <row r="219" spans="1:13" ht="18">
      <c r="A219" s="3"/>
      <c r="B219" s="3"/>
      <c r="C219" s="111"/>
      <c r="D219" s="111"/>
      <c r="E219" s="111"/>
      <c r="F219" s="97"/>
      <c r="G219" s="97"/>
      <c r="H219" s="97"/>
      <c r="I219" s="97"/>
      <c r="J219" s="97"/>
      <c r="K219" s="97"/>
      <c r="L219" s="3"/>
      <c r="M219" s="111"/>
    </row>
    <row r="220" spans="1:13" ht="18">
      <c r="A220" s="3"/>
      <c r="B220" s="531" t="s">
        <v>395</v>
      </c>
      <c r="C220" s="531"/>
      <c r="D220" s="111"/>
      <c r="E220" s="111"/>
      <c r="F220" s="97"/>
      <c r="G220" s="97"/>
      <c r="H220" s="97"/>
      <c r="I220" s="97"/>
      <c r="J220" s="97"/>
      <c r="K220" s="97"/>
      <c r="L220" s="3"/>
      <c r="M220" s="111"/>
    </row>
    <row r="221" spans="1:13" ht="18">
      <c r="A221" s="3"/>
      <c r="B221" s="579" t="s">
        <v>396</v>
      </c>
      <c r="C221" s="579"/>
      <c r="D221" s="579"/>
      <c r="E221" s="111" t="s">
        <v>397</v>
      </c>
      <c r="F221" s="578" t="s">
        <v>398</v>
      </c>
      <c r="G221" s="578"/>
      <c r="H221" s="578"/>
      <c r="I221" s="578"/>
      <c r="J221" s="97"/>
      <c r="K221" s="97"/>
      <c r="L221" s="3"/>
      <c r="M221" s="111"/>
    </row>
    <row r="222" spans="1:13" ht="18">
      <c r="A222" s="3"/>
      <c r="B222" s="3"/>
      <c r="C222" s="111"/>
      <c r="D222" s="111"/>
      <c r="E222" s="111"/>
      <c r="F222" s="97"/>
      <c r="G222" s="97"/>
      <c r="H222" s="97"/>
      <c r="I222" s="97"/>
      <c r="J222" s="97"/>
      <c r="K222" s="97"/>
      <c r="L222" s="3"/>
      <c r="M222" s="111"/>
    </row>
    <row r="223" spans="1:13" ht="18">
      <c r="A223" s="3"/>
      <c r="B223" s="579" t="s">
        <v>399</v>
      </c>
      <c r="C223" s="579"/>
      <c r="D223" s="579"/>
      <c r="E223" s="111" t="s">
        <v>863</v>
      </c>
      <c r="F223" s="578" t="s">
        <v>256</v>
      </c>
      <c r="G223" s="578"/>
      <c r="H223" s="578"/>
      <c r="I223" s="578"/>
      <c r="J223" s="97"/>
      <c r="K223" s="97"/>
      <c r="L223" s="3"/>
      <c r="M223" s="111"/>
    </row>
    <row r="224" spans="1:13" ht="18">
      <c r="A224" s="3"/>
      <c r="B224" s="3"/>
      <c r="C224" s="111"/>
      <c r="D224" s="111"/>
      <c r="E224" s="111"/>
      <c r="F224" s="97"/>
      <c r="G224" s="97"/>
      <c r="H224" s="97"/>
      <c r="I224" s="97"/>
      <c r="J224" s="97"/>
      <c r="K224" s="97"/>
      <c r="L224" s="3"/>
      <c r="M224" s="111"/>
    </row>
    <row r="225" spans="1:13" ht="18">
      <c r="A225" s="3"/>
      <c r="B225" s="579" t="s">
        <v>63</v>
      </c>
      <c r="C225" s="579"/>
      <c r="D225" s="111"/>
      <c r="E225" s="111" t="s">
        <v>397</v>
      </c>
      <c r="F225" s="578" t="s">
        <v>401</v>
      </c>
      <c r="G225" s="578"/>
      <c r="H225" s="578"/>
      <c r="I225" s="578"/>
      <c r="J225" s="97"/>
      <c r="K225" s="97"/>
      <c r="L225" s="3"/>
      <c r="M225" s="111"/>
    </row>
    <row r="226" spans="1:13" ht="18">
      <c r="A226" s="3"/>
      <c r="B226" s="3"/>
      <c r="C226" s="111"/>
      <c r="D226" s="111"/>
      <c r="E226" s="111"/>
      <c r="F226" s="97"/>
      <c r="G226" s="97"/>
      <c r="H226" s="97"/>
      <c r="I226" s="97"/>
      <c r="J226" s="97"/>
      <c r="K226" s="97"/>
      <c r="L226" s="3"/>
      <c r="M226" s="111"/>
    </row>
    <row r="227" spans="1:13" ht="18">
      <c r="A227" s="3"/>
      <c r="B227" s="579" t="s">
        <v>13</v>
      </c>
      <c r="C227" s="579"/>
      <c r="D227" s="111"/>
      <c r="E227" s="111" t="s">
        <v>190</v>
      </c>
      <c r="F227" s="578" t="s">
        <v>1074</v>
      </c>
      <c r="G227" s="578"/>
      <c r="H227" s="578"/>
      <c r="I227" s="578"/>
      <c r="J227" s="97"/>
      <c r="K227" s="97"/>
      <c r="L227" s="3"/>
      <c r="M227" s="111"/>
    </row>
    <row r="228" spans="1:13" ht="18">
      <c r="A228" s="3"/>
      <c r="B228" s="3"/>
      <c r="C228" s="111"/>
      <c r="D228" s="111"/>
      <c r="E228" s="111"/>
      <c r="F228" s="97"/>
      <c r="G228" s="97"/>
      <c r="H228" s="97"/>
      <c r="I228" s="97"/>
      <c r="J228" s="97"/>
      <c r="K228" s="97"/>
      <c r="L228" s="3"/>
      <c r="M228" s="111"/>
    </row>
    <row r="229" spans="1:13" ht="18">
      <c r="A229" s="3"/>
      <c r="B229" s="579" t="s">
        <v>402</v>
      </c>
      <c r="C229" s="579"/>
      <c r="D229" s="111"/>
      <c r="E229" s="111" t="s">
        <v>193</v>
      </c>
      <c r="F229" s="578" t="s">
        <v>1533</v>
      </c>
      <c r="G229" s="578"/>
      <c r="H229" s="578"/>
      <c r="I229" s="97"/>
      <c r="J229" s="97"/>
      <c r="K229" s="97"/>
      <c r="L229" s="3"/>
      <c r="M229" s="111"/>
    </row>
    <row r="230" spans="1:13" ht="18">
      <c r="A230" s="3"/>
      <c r="B230" s="3"/>
      <c r="C230" s="111"/>
      <c r="D230" s="111"/>
      <c r="E230" s="39" t="s">
        <v>403</v>
      </c>
      <c r="F230" s="730" t="s">
        <v>404</v>
      </c>
      <c r="G230" s="730"/>
      <c r="H230" s="97"/>
      <c r="I230" s="97"/>
      <c r="J230" s="97"/>
      <c r="K230" s="97"/>
      <c r="L230" s="3"/>
      <c r="M230" s="111"/>
    </row>
    <row r="231" spans="1:13" ht="18">
      <c r="A231" s="3"/>
      <c r="B231" s="3"/>
      <c r="C231" s="111"/>
      <c r="D231" s="111"/>
      <c r="E231" s="111"/>
      <c r="F231" s="97"/>
      <c r="G231" s="97"/>
      <c r="H231" s="97"/>
      <c r="I231" s="97"/>
      <c r="J231" s="97"/>
      <c r="K231" s="97"/>
      <c r="L231" s="3"/>
      <c r="M231" s="111"/>
    </row>
  </sheetData>
  <sheetProtection/>
  <mergeCells count="37">
    <mergeCell ref="A6:C6"/>
    <mergeCell ref="F229:H229"/>
    <mergeCell ref="E210:E211"/>
    <mergeCell ref="C210:C211"/>
    <mergeCell ref="F230:G230"/>
    <mergeCell ref="B223:D223"/>
    <mergeCell ref="B225:C225"/>
    <mergeCell ref="B227:C227"/>
    <mergeCell ref="B229:C229"/>
    <mergeCell ref="B218:D218"/>
    <mergeCell ref="F223:I223"/>
    <mergeCell ref="F221:I221"/>
    <mergeCell ref="F225:I225"/>
    <mergeCell ref="L139:L140"/>
    <mergeCell ref="G9:K9"/>
    <mergeCell ref="B220:C220"/>
    <mergeCell ref="B221:D221"/>
    <mergeCell ref="F29:F30"/>
    <mergeCell ref="A210:A211"/>
    <mergeCell ref="B210:B211"/>
    <mergeCell ref="A7:M7"/>
    <mergeCell ref="A8:M8"/>
    <mergeCell ref="F227:I227"/>
    <mergeCell ref="B213:C213"/>
    <mergeCell ref="B214:D214"/>
    <mergeCell ref="B215:D215"/>
    <mergeCell ref="B216:D216"/>
    <mergeCell ref="D210:D211"/>
    <mergeCell ref="J1:M1"/>
    <mergeCell ref="J2:M2"/>
    <mergeCell ref="J3:M3"/>
    <mergeCell ref="J4:M4"/>
    <mergeCell ref="J5:M5"/>
    <mergeCell ref="A1:C1"/>
    <mergeCell ref="A2:C2"/>
    <mergeCell ref="A4:C4"/>
    <mergeCell ref="A3:C3"/>
  </mergeCells>
  <printOptions/>
  <pageMargins left="0" right="0" top="0.1968503937007874" bottom="0.1968503937007874" header="0.5118110236220472" footer="0.5118110236220472"/>
  <pageSetup fitToHeight="0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4"/>
  <sheetViews>
    <sheetView tabSelected="1" view="pageBreakPreview" zoomScale="80" zoomScaleSheetLayoutView="80" zoomScalePageLayoutView="0" workbookViewId="0" topLeftCell="A1">
      <selection activeCell="A1" sqref="A1:IV6"/>
    </sheetView>
  </sheetViews>
  <sheetFormatPr defaultColWidth="9.140625" defaultRowHeight="15"/>
  <cols>
    <col min="1" max="1" width="6.57421875" style="95" customWidth="1"/>
    <col min="2" max="2" width="9.7109375" style="95" customWidth="1"/>
    <col min="3" max="3" width="21.421875" style="95" customWidth="1"/>
    <col min="4" max="4" width="17.00390625" style="95" customWidth="1"/>
    <col min="5" max="5" width="34.00390625" style="95" customWidth="1"/>
    <col min="6" max="11" width="8.8515625" style="95" customWidth="1"/>
    <col min="12" max="12" width="19.28125" style="95" customWidth="1"/>
    <col min="13" max="13" width="17.00390625" style="96" customWidth="1"/>
  </cols>
  <sheetData>
    <row r="1" spans="1:13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</row>
    <row r="2" spans="1:13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</row>
    <row r="3" spans="1:13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</row>
    <row r="4" spans="1:13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</row>
    <row r="5" spans="1:13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</row>
    <row r="6" spans="1:13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</row>
    <row r="7" spans="1:13" ht="17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5"/>
    </row>
    <row r="8" spans="1:13" ht="17.25">
      <c r="A8" s="543" t="s">
        <v>963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</row>
    <row r="9" spans="1:13" ht="17.25">
      <c r="A9" s="543" t="s">
        <v>1360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</row>
    <row r="10" spans="1:13" s="114" customFormat="1" ht="51.75">
      <c r="A10" s="46" t="s">
        <v>369</v>
      </c>
      <c r="B10" s="46" t="s">
        <v>185</v>
      </c>
      <c r="C10" s="46" t="s">
        <v>191</v>
      </c>
      <c r="D10" s="46" t="s">
        <v>187</v>
      </c>
      <c r="E10" s="46" t="s">
        <v>370</v>
      </c>
      <c r="F10" s="46" t="s">
        <v>189</v>
      </c>
      <c r="G10" s="673" t="s">
        <v>371</v>
      </c>
      <c r="H10" s="673"/>
      <c r="I10" s="673"/>
      <c r="J10" s="673"/>
      <c r="K10" s="673"/>
      <c r="L10" s="46" t="s">
        <v>406</v>
      </c>
      <c r="M10" s="46" t="s">
        <v>372</v>
      </c>
    </row>
    <row r="11" spans="1:13" ht="17.25">
      <c r="A11" s="5"/>
      <c r="B11" s="5"/>
      <c r="C11" s="5"/>
      <c r="D11" s="5"/>
      <c r="E11" s="5"/>
      <c r="F11" s="5"/>
      <c r="G11" s="5" t="s">
        <v>373</v>
      </c>
      <c r="H11" s="5" t="s">
        <v>374</v>
      </c>
      <c r="I11" s="5" t="s">
        <v>375</v>
      </c>
      <c r="J11" s="5" t="s">
        <v>376</v>
      </c>
      <c r="K11" s="5" t="s">
        <v>377</v>
      </c>
      <c r="L11" s="6"/>
      <c r="M11" s="43"/>
    </row>
    <row r="12" spans="1:13" ht="18">
      <c r="A12" s="9">
        <v>1</v>
      </c>
      <c r="B12" s="81">
        <v>109</v>
      </c>
      <c r="C12" s="10" t="s">
        <v>379</v>
      </c>
      <c r="D12" s="10" t="s">
        <v>380</v>
      </c>
      <c r="E12" s="10" t="s">
        <v>281</v>
      </c>
      <c r="F12" s="51">
        <v>22.056</v>
      </c>
      <c r="G12" s="51">
        <v>2.75</v>
      </c>
      <c r="H12" s="51"/>
      <c r="I12" s="51"/>
      <c r="J12" s="51">
        <v>2.75</v>
      </c>
      <c r="K12" s="51"/>
      <c r="L12" s="19" t="s">
        <v>205</v>
      </c>
      <c r="M12" s="37" t="s">
        <v>387</v>
      </c>
    </row>
    <row r="13" spans="1:13" ht="18">
      <c r="A13" s="731">
        <v>2</v>
      </c>
      <c r="B13" s="81">
        <v>109</v>
      </c>
      <c r="C13" s="10" t="s">
        <v>379</v>
      </c>
      <c r="D13" s="10" t="s">
        <v>380</v>
      </c>
      <c r="E13" s="10" t="s">
        <v>282</v>
      </c>
      <c r="F13" s="51">
        <v>14.609</v>
      </c>
      <c r="G13" s="51"/>
      <c r="H13" s="51"/>
      <c r="I13" s="561">
        <v>3.89</v>
      </c>
      <c r="J13" s="51"/>
      <c r="K13" s="51"/>
      <c r="L13" s="19" t="s">
        <v>205</v>
      </c>
      <c r="M13" s="566" t="s">
        <v>417</v>
      </c>
    </row>
    <row r="14" spans="1:13" ht="18">
      <c r="A14" s="732"/>
      <c r="B14" s="81">
        <v>292</v>
      </c>
      <c r="C14" s="10" t="s">
        <v>679</v>
      </c>
      <c r="D14" s="10"/>
      <c r="E14" s="10" t="s">
        <v>282</v>
      </c>
      <c r="F14" s="51">
        <v>0.98</v>
      </c>
      <c r="G14" s="51"/>
      <c r="H14" s="51"/>
      <c r="I14" s="562"/>
      <c r="J14" s="51"/>
      <c r="K14" s="51"/>
      <c r="L14" s="45" t="s">
        <v>384</v>
      </c>
      <c r="M14" s="568"/>
    </row>
    <row r="15" spans="1:13" ht="18">
      <c r="A15" s="731">
        <v>3</v>
      </c>
      <c r="B15" s="81">
        <v>109</v>
      </c>
      <c r="C15" s="10" t="s">
        <v>379</v>
      </c>
      <c r="D15" s="10" t="s">
        <v>380</v>
      </c>
      <c r="E15" s="10" t="s">
        <v>283</v>
      </c>
      <c r="F15" s="51">
        <v>23.276</v>
      </c>
      <c r="G15" s="51"/>
      <c r="H15" s="51"/>
      <c r="I15" s="561">
        <v>6.01</v>
      </c>
      <c r="J15" s="51"/>
      <c r="K15" s="51"/>
      <c r="L15" s="19" t="s">
        <v>205</v>
      </c>
      <c r="M15" s="566" t="s">
        <v>417</v>
      </c>
    </row>
    <row r="16" spans="1:13" ht="18">
      <c r="A16" s="732"/>
      <c r="B16" s="81">
        <v>1929</v>
      </c>
      <c r="C16" s="10" t="s">
        <v>333</v>
      </c>
      <c r="D16" s="10" t="s">
        <v>383</v>
      </c>
      <c r="E16" s="10" t="s">
        <v>283</v>
      </c>
      <c r="F16" s="51">
        <v>0.76</v>
      </c>
      <c r="G16" s="51"/>
      <c r="H16" s="51"/>
      <c r="I16" s="562"/>
      <c r="J16" s="51"/>
      <c r="K16" s="51"/>
      <c r="L16" s="45" t="s">
        <v>384</v>
      </c>
      <c r="M16" s="568"/>
    </row>
    <row r="17" spans="1:13" ht="18">
      <c r="A17" s="731">
        <v>4</v>
      </c>
      <c r="B17" s="81">
        <v>109</v>
      </c>
      <c r="C17" s="10" t="s">
        <v>379</v>
      </c>
      <c r="D17" s="10" t="s">
        <v>380</v>
      </c>
      <c r="E17" s="10" t="s">
        <v>279</v>
      </c>
      <c r="F17" s="51">
        <v>55.748</v>
      </c>
      <c r="G17" s="51"/>
      <c r="H17" s="561">
        <v>7</v>
      </c>
      <c r="I17" s="51"/>
      <c r="J17" s="51"/>
      <c r="K17" s="561">
        <v>7</v>
      </c>
      <c r="L17" s="19" t="s">
        <v>205</v>
      </c>
      <c r="M17" s="566" t="s">
        <v>387</v>
      </c>
    </row>
    <row r="18" spans="1:13" ht="18">
      <c r="A18" s="732"/>
      <c r="B18" s="81">
        <v>1929</v>
      </c>
      <c r="C18" s="10" t="s">
        <v>333</v>
      </c>
      <c r="D18" s="10" t="s">
        <v>383</v>
      </c>
      <c r="E18" s="10" t="s">
        <v>680</v>
      </c>
      <c r="F18" s="51">
        <v>0.22</v>
      </c>
      <c r="G18" s="51"/>
      <c r="H18" s="562"/>
      <c r="I18" s="51"/>
      <c r="J18" s="51"/>
      <c r="K18" s="562"/>
      <c r="L18" s="45" t="s">
        <v>384</v>
      </c>
      <c r="M18" s="568"/>
    </row>
    <row r="19" spans="1:13" ht="18">
      <c r="A19" s="9">
        <v>5</v>
      </c>
      <c r="B19" s="81">
        <v>109</v>
      </c>
      <c r="C19" s="10" t="s">
        <v>379</v>
      </c>
      <c r="D19" s="10" t="s">
        <v>380</v>
      </c>
      <c r="E19" s="10" t="s">
        <v>280</v>
      </c>
      <c r="F19" s="51">
        <v>97.515</v>
      </c>
      <c r="G19" s="51"/>
      <c r="H19" s="51">
        <v>12.19</v>
      </c>
      <c r="I19" s="51"/>
      <c r="J19" s="51"/>
      <c r="K19" s="51">
        <v>12.189</v>
      </c>
      <c r="L19" s="19" t="s">
        <v>205</v>
      </c>
      <c r="M19" s="37" t="s">
        <v>387</v>
      </c>
    </row>
    <row r="20" spans="1:13" ht="18">
      <c r="A20" s="9">
        <v>6</v>
      </c>
      <c r="B20" s="81">
        <v>109</v>
      </c>
      <c r="C20" s="10" t="s">
        <v>379</v>
      </c>
      <c r="D20" s="10" t="s">
        <v>380</v>
      </c>
      <c r="E20" s="10" t="s">
        <v>248</v>
      </c>
      <c r="F20" s="51">
        <v>42.785</v>
      </c>
      <c r="G20" s="51">
        <v>5.348</v>
      </c>
      <c r="H20" s="51"/>
      <c r="I20" s="51">
        <v>5.35</v>
      </c>
      <c r="J20" s="51"/>
      <c r="K20" s="51">
        <v>5.35</v>
      </c>
      <c r="L20" s="19" t="s">
        <v>205</v>
      </c>
      <c r="M20" s="37" t="s">
        <v>388</v>
      </c>
    </row>
    <row r="21" spans="1:13" ht="18.75" customHeight="1">
      <c r="A21" s="731">
        <v>7</v>
      </c>
      <c r="B21" s="33">
        <v>109</v>
      </c>
      <c r="C21" s="33" t="s">
        <v>379</v>
      </c>
      <c r="D21" s="33" t="s">
        <v>380</v>
      </c>
      <c r="E21" s="20" t="s">
        <v>263</v>
      </c>
      <c r="F21" s="51">
        <v>120.71</v>
      </c>
      <c r="G21" s="561">
        <v>15.11</v>
      </c>
      <c r="H21" s="51"/>
      <c r="I21" s="51"/>
      <c r="J21" s="561">
        <v>15.11</v>
      </c>
      <c r="K21" s="51"/>
      <c r="L21" s="569" t="s">
        <v>205</v>
      </c>
      <c r="M21" s="37" t="s">
        <v>387</v>
      </c>
    </row>
    <row r="22" spans="1:13" ht="18">
      <c r="A22" s="732"/>
      <c r="B22" s="81">
        <v>127</v>
      </c>
      <c r="C22" s="10" t="s">
        <v>448</v>
      </c>
      <c r="D22" s="10" t="s">
        <v>449</v>
      </c>
      <c r="E22" s="10" t="s">
        <v>450</v>
      </c>
      <c r="F22" s="51">
        <v>0.18</v>
      </c>
      <c r="G22" s="562"/>
      <c r="H22" s="51"/>
      <c r="I22" s="51"/>
      <c r="J22" s="562"/>
      <c r="K22" s="51"/>
      <c r="L22" s="571"/>
      <c r="M22" s="37" t="s">
        <v>384</v>
      </c>
    </row>
    <row r="23" spans="1:13" ht="18">
      <c r="A23" s="731">
        <v>8</v>
      </c>
      <c r="B23" s="81">
        <v>109</v>
      </c>
      <c r="C23" s="10" t="s">
        <v>379</v>
      </c>
      <c r="D23" s="10" t="s">
        <v>380</v>
      </c>
      <c r="E23" s="10" t="s">
        <v>653</v>
      </c>
      <c r="F23" s="51">
        <v>89.47</v>
      </c>
      <c r="G23" s="561">
        <f>(F23+F25+F24)/4/2</f>
        <v>11.221124999999999</v>
      </c>
      <c r="H23" s="51"/>
      <c r="I23" s="51"/>
      <c r="J23" s="51"/>
      <c r="K23" s="561">
        <f>G23</f>
        <v>11.221124999999999</v>
      </c>
      <c r="L23" s="569" t="s">
        <v>205</v>
      </c>
      <c r="M23" s="37" t="s">
        <v>387</v>
      </c>
    </row>
    <row r="24" spans="1:13" ht="18">
      <c r="A24" s="733"/>
      <c r="B24" s="81">
        <v>2202</v>
      </c>
      <c r="C24" s="10" t="s">
        <v>681</v>
      </c>
      <c r="D24" s="10" t="s">
        <v>385</v>
      </c>
      <c r="E24" s="10" t="s">
        <v>682</v>
      </c>
      <c r="F24" s="51">
        <v>0.05</v>
      </c>
      <c r="G24" s="563"/>
      <c r="H24" s="51"/>
      <c r="I24" s="51"/>
      <c r="J24" s="51"/>
      <c r="K24" s="563"/>
      <c r="L24" s="570"/>
      <c r="M24" s="37" t="s">
        <v>384</v>
      </c>
    </row>
    <row r="25" spans="1:13" ht="18">
      <c r="A25" s="732"/>
      <c r="B25" s="81">
        <v>96</v>
      </c>
      <c r="C25" s="10" t="s">
        <v>457</v>
      </c>
      <c r="D25" s="10" t="s">
        <v>385</v>
      </c>
      <c r="E25" s="10" t="s">
        <v>458</v>
      </c>
      <c r="F25" s="51">
        <v>0.249</v>
      </c>
      <c r="G25" s="562"/>
      <c r="H25" s="51"/>
      <c r="I25" s="51"/>
      <c r="J25" s="51"/>
      <c r="K25" s="562"/>
      <c r="L25" s="571"/>
      <c r="M25" s="37" t="s">
        <v>384</v>
      </c>
    </row>
    <row r="26" spans="1:13" ht="18">
      <c r="A26" s="5"/>
      <c r="B26" s="15"/>
      <c r="C26" s="5" t="s">
        <v>249</v>
      </c>
      <c r="D26" s="15"/>
      <c r="E26" s="15"/>
      <c r="F26" s="7">
        <f aca="true" t="shared" si="0" ref="F26:K26">SUM(F12:F25)</f>
        <v>468.608</v>
      </c>
      <c r="G26" s="7">
        <f t="shared" si="0"/>
        <v>34.429125</v>
      </c>
      <c r="H26" s="7">
        <f t="shared" si="0"/>
        <v>19.189999999999998</v>
      </c>
      <c r="I26" s="7">
        <f t="shared" si="0"/>
        <v>15.25</v>
      </c>
      <c r="J26" s="7">
        <f t="shared" si="0"/>
        <v>17.86</v>
      </c>
      <c r="K26" s="7">
        <f t="shared" si="0"/>
        <v>35.760125</v>
      </c>
      <c r="L26" s="78"/>
      <c r="M26" s="37"/>
    </row>
    <row r="27" spans="1:13" ht="16.5" customHeight="1">
      <c r="A27" s="23"/>
      <c r="B27" s="22"/>
      <c r="C27" s="23"/>
      <c r="D27" s="23"/>
      <c r="E27" s="24"/>
      <c r="F27" s="25"/>
      <c r="G27" s="25"/>
      <c r="H27" s="25"/>
      <c r="I27" s="25"/>
      <c r="J27" s="25"/>
      <c r="K27" s="25"/>
      <c r="L27" s="23"/>
      <c r="M27" s="116"/>
    </row>
    <row r="28" spans="1:13" ht="15" customHeight="1">
      <c r="A28" s="23"/>
      <c r="B28" s="48" t="s">
        <v>391</v>
      </c>
      <c r="C28" s="23"/>
      <c r="D28" s="23"/>
      <c r="E28" s="24"/>
      <c r="F28" s="25"/>
      <c r="G28" s="25"/>
      <c r="H28" s="25"/>
      <c r="I28" s="25"/>
      <c r="J28" s="25"/>
      <c r="K28" s="25"/>
      <c r="L28" s="23"/>
      <c r="M28" s="116"/>
    </row>
    <row r="29" spans="1:13" ht="18" customHeight="1">
      <c r="A29" s="23"/>
      <c r="B29" s="3" t="s">
        <v>914</v>
      </c>
      <c r="C29" s="23"/>
      <c r="D29" s="23"/>
      <c r="E29" s="24"/>
      <c r="F29" s="25"/>
      <c r="G29" s="25"/>
      <c r="H29" s="25"/>
      <c r="I29" s="25"/>
      <c r="J29" s="25"/>
      <c r="K29" s="25"/>
      <c r="L29" s="23"/>
      <c r="M29" s="116"/>
    </row>
    <row r="30" spans="1:13" ht="19.5" customHeight="1">
      <c r="A30" s="23"/>
      <c r="B30" s="3" t="s">
        <v>394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3" ht="20.25" customHeight="1">
      <c r="A31" s="26"/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8">
      <c r="A32" s="26"/>
      <c r="B32" s="27" t="s">
        <v>352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5.75" customHeight="1">
      <c r="A33" s="26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1:13" ht="18">
      <c r="A34" s="26"/>
      <c r="B34" s="28" t="s">
        <v>395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24" customHeight="1">
      <c r="A35" s="26"/>
      <c r="B35" s="672" t="s">
        <v>396</v>
      </c>
      <c r="C35" s="672"/>
      <c r="D35" s="672"/>
      <c r="E35" s="26" t="s">
        <v>397</v>
      </c>
      <c r="F35" s="26"/>
      <c r="G35" s="26" t="s">
        <v>398</v>
      </c>
      <c r="H35" s="26"/>
      <c r="I35" s="26"/>
      <c r="J35" s="26"/>
      <c r="K35" s="26"/>
      <c r="L35" s="26"/>
      <c r="M35" s="27"/>
    </row>
    <row r="36" spans="1:13" ht="16.5" customHeight="1">
      <c r="A36" s="26"/>
      <c r="B36" s="29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21.75" customHeight="1">
      <c r="A37" s="26"/>
      <c r="B37" s="672" t="s">
        <v>399</v>
      </c>
      <c r="C37" s="672"/>
      <c r="D37" s="672"/>
      <c r="E37" s="26" t="s">
        <v>397</v>
      </c>
      <c r="F37" s="26"/>
      <c r="G37" s="26" t="s">
        <v>254</v>
      </c>
      <c r="H37" s="26"/>
      <c r="I37" s="26"/>
      <c r="J37" s="26"/>
      <c r="K37" s="26"/>
      <c r="L37" s="26"/>
      <c r="M37" s="27"/>
    </row>
    <row r="38" spans="1:13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13" ht="18">
      <c r="A39" s="26"/>
      <c r="B39" s="670" t="s">
        <v>400</v>
      </c>
      <c r="C39" s="670"/>
      <c r="D39" s="26"/>
      <c r="E39" s="26" t="s">
        <v>397</v>
      </c>
      <c r="F39" s="26"/>
      <c r="G39" s="30" t="s">
        <v>401</v>
      </c>
      <c r="H39" s="26"/>
      <c r="I39" s="26"/>
      <c r="J39" s="26"/>
      <c r="K39" s="36"/>
      <c r="L39" s="36"/>
      <c r="M39" s="227"/>
    </row>
    <row r="40" spans="1:13" ht="18">
      <c r="A40" s="26"/>
      <c r="B40" s="52"/>
      <c r="C40" s="52"/>
      <c r="D40" s="26"/>
      <c r="E40" s="26"/>
      <c r="F40" s="26"/>
      <c r="G40" s="30"/>
      <c r="H40" s="26"/>
      <c r="I40" s="26"/>
      <c r="J40" s="26"/>
      <c r="K40" s="36"/>
      <c r="L40" s="36"/>
      <c r="M40" s="227"/>
    </row>
    <row r="41" spans="1:13" ht="18">
      <c r="A41" s="26"/>
      <c r="B41" s="52" t="s">
        <v>13</v>
      </c>
      <c r="C41" s="52"/>
      <c r="D41" s="26"/>
      <c r="E41" s="26" t="s">
        <v>190</v>
      </c>
      <c r="F41" s="26"/>
      <c r="G41" s="30" t="s">
        <v>1074</v>
      </c>
      <c r="H41" s="26"/>
      <c r="I41" s="26"/>
      <c r="J41" s="26"/>
      <c r="K41" s="36"/>
      <c r="L41" s="36"/>
      <c r="M41" s="227"/>
    </row>
    <row r="42" spans="1:13" ht="18">
      <c r="A42" s="36"/>
      <c r="B42" s="26"/>
      <c r="C42" s="30"/>
      <c r="D42" s="26"/>
      <c r="E42" s="26"/>
      <c r="F42" s="26"/>
      <c r="G42" s="30"/>
      <c r="H42" s="26"/>
      <c r="I42" s="26"/>
      <c r="J42" s="26"/>
      <c r="K42" s="8"/>
      <c r="L42" s="8"/>
      <c r="M42" s="145"/>
    </row>
    <row r="43" spans="1:13" ht="18">
      <c r="A43" s="8"/>
      <c r="B43" s="26" t="s">
        <v>402</v>
      </c>
      <c r="C43" s="26"/>
      <c r="D43" s="26"/>
      <c r="E43" s="26" t="s">
        <v>397</v>
      </c>
      <c r="F43" s="26"/>
      <c r="G43" s="49" t="s">
        <v>1535</v>
      </c>
      <c r="H43" s="26"/>
      <c r="I43" s="26"/>
      <c r="J43" s="26"/>
      <c r="K43" s="36"/>
      <c r="L43" s="36"/>
      <c r="M43" s="227"/>
    </row>
    <row r="44" spans="1:13" ht="18">
      <c r="A44" s="36"/>
      <c r="B44" s="26"/>
      <c r="C44" s="26"/>
      <c r="D44" s="8"/>
      <c r="E44" s="671" t="s">
        <v>403</v>
      </c>
      <c r="F44" s="671"/>
      <c r="G44" s="671" t="s">
        <v>404</v>
      </c>
      <c r="H44" s="671"/>
      <c r="I44" s="671"/>
      <c r="J44" s="36"/>
      <c r="K44" s="8"/>
      <c r="L44" s="8"/>
      <c r="M44" s="145"/>
    </row>
  </sheetData>
  <sheetProtection/>
  <mergeCells count="35">
    <mergeCell ref="A3:D3"/>
    <mergeCell ref="A1:C1"/>
    <mergeCell ref="E44:F44"/>
    <mergeCell ref="A6:D6"/>
    <mergeCell ref="M15:M16"/>
    <mergeCell ref="G44:I44"/>
    <mergeCell ref="A23:A25"/>
    <mergeCell ref="B39:C39"/>
    <mergeCell ref="G21:G22"/>
    <mergeCell ref="L23:L25"/>
    <mergeCell ref="K23:K25"/>
    <mergeCell ref="L21:L22"/>
    <mergeCell ref="J21:J22"/>
    <mergeCell ref="H17:H18"/>
    <mergeCell ref="A4:D4"/>
    <mergeCell ref="G10:K10"/>
    <mergeCell ref="A13:A14"/>
    <mergeCell ref="B35:D35"/>
    <mergeCell ref="B37:D37"/>
    <mergeCell ref="G23:G25"/>
    <mergeCell ref="A17:A18"/>
    <mergeCell ref="I13:I14"/>
    <mergeCell ref="I15:I16"/>
    <mergeCell ref="A15:A16"/>
    <mergeCell ref="A21:A22"/>
    <mergeCell ref="J1:M1"/>
    <mergeCell ref="J2:M2"/>
    <mergeCell ref="J3:M3"/>
    <mergeCell ref="J4:M4"/>
    <mergeCell ref="J5:M5"/>
    <mergeCell ref="M17:M18"/>
    <mergeCell ref="K17:K18"/>
    <mergeCell ref="A8:M8"/>
    <mergeCell ref="A9:M9"/>
    <mergeCell ref="M13:M1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9"/>
  <sheetViews>
    <sheetView view="pageBreakPreview" zoomScale="80" zoomScaleSheetLayoutView="80" zoomScalePageLayoutView="0" workbookViewId="0" topLeftCell="A4">
      <selection activeCell="C76" sqref="A76:J133"/>
    </sheetView>
  </sheetViews>
  <sheetFormatPr defaultColWidth="9.140625" defaultRowHeight="15"/>
  <cols>
    <col min="1" max="1" width="7.140625" style="118" customWidth="1"/>
    <col min="2" max="2" width="9.8515625" style="118" customWidth="1"/>
    <col min="3" max="3" width="26.7109375" style="112" customWidth="1"/>
    <col min="4" max="4" width="26.8515625" style="112" customWidth="1"/>
    <col min="5" max="5" width="30.140625" style="112" customWidth="1"/>
    <col min="6" max="6" width="12.00390625" style="118" customWidth="1"/>
    <col min="7" max="13" width="8.8515625" style="118" customWidth="1"/>
    <col min="14" max="14" width="9.8515625" style="118" customWidth="1"/>
    <col min="15" max="15" width="21.140625" style="115" customWidth="1"/>
    <col min="17" max="17" width="0.13671875" style="0" customWidth="1"/>
  </cols>
  <sheetData>
    <row r="1" spans="1:15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 s="531"/>
      <c r="O1"/>
    </row>
    <row r="2" spans="1:15" ht="17.25">
      <c r="A2" s="85" t="s">
        <v>1356</v>
      </c>
      <c r="B2" s="82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 s="531"/>
      <c r="O2"/>
    </row>
    <row r="3" spans="1:15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 s="531"/>
      <c r="O3"/>
    </row>
    <row r="4" spans="1:15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 s="531"/>
      <c r="O4"/>
    </row>
    <row r="5" spans="1:15" ht="17.25">
      <c r="A5" s="85" t="s">
        <v>1358</v>
      </c>
      <c r="B5" s="82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 s="531"/>
      <c r="O5"/>
    </row>
    <row r="6" spans="1:15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2"/>
      <c r="N6" s="85"/>
      <c r="O6"/>
    </row>
    <row r="7" spans="1:15" ht="18">
      <c r="A7" s="39"/>
      <c r="B7" s="82"/>
      <c r="C7" s="2"/>
      <c r="D7" s="2"/>
      <c r="E7" s="2"/>
      <c r="F7" s="82"/>
      <c r="G7" s="82"/>
      <c r="H7" s="82"/>
      <c r="I7" s="82"/>
      <c r="J7" s="82"/>
      <c r="K7" s="82"/>
      <c r="L7" s="82"/>
      <c r="M7" s="82"/>
      <c r="N7" s="82"/>
      <c r="O7" s="85"/>
    </row>
    <row r="8" spans="1:15" ht="17.25">
      <c r="A8" s="543" t="s">
        <v>798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5" ht="17.25">
      <c r="A9" s="543" t="s">
        <v>1542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</row>
    <row r="10" spans="1:15" ht="17.25">
      <c r="A10" s="544" t="s">
        <v>1346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</row>
    <row r="11" spans="1:15" s="114" customFormat="1" ht="59.25" customHeight="1">
      <c r="A11" s="127" t="s">
        <v>369</v>
      </c>
      <c r="B11" s="46" t="s">
        <v>799</v>
      </c>
      <c r="C11" s="46" t="s">
        <v>186</v>
      </c>
      <c r="D11" s="46" t="s">
        <v>187</v>
      </c>
      <c r="E11" s="46" t="s">
        <v>370</v>
      </c>
      <c r="F11" s="46" t="s">
        <v>235</v>
      </c>
      <c r="G11" s="550" t="s">
        <v>371</v>
      </c>
      <c r="H11" s="551"/>
      <c r="I11" s="551"/>
      <c r="J11" s="551"/>
      <c r="K11" s="551"/>
      <c r="L11" s="551"/>
      <c r="M11" s="552"/>
      <c r="N11" s="46" t="s">
        <v>406</v>
      </c>
      <c r="O11" s="113" t="s">
        <v>372</v>
      </c>
    </row>
    <row r="12" spans="1:15" ht="18">
      <c r="A12" s="40"/>
      <c r="B12" s="53"/>
      <c r="C12" s="5"/>
      <c r="D12" s="5"/>
      <c r="E12" s="5"/>
      <c r="F12" s="53"/>
      <c r="G12" s="53" t="s">
        <v>373</v>
      </c>
      <c r="H12" s="53" t="s">
        <v>374</v>
      </c>
      <c r="I12" s="53" t="s">
        <v>375</v>
      </c>
      <c r="J12" s="53" t="s">
        <v>376</v>
      </c>
      <c r="K12" s="53" t="s">
        <v>377</v>
      </c>
      <c r="L12" s="53" t="s">
        <v>378</v>
      </c>
      <c r="M12" s="53" t="s">
        <v>605</v>
      </c>
      <c r="N12" s="53"/>
      <c r="O12" s="43"/>
    </row>
    <row r="13" spans="1:15" ht="18">
      <c r="A13" s="40">
        <v>1</v>
      </c>
      <c r="B13" s="47">
        <v>109</v>
      </c>
      <c r="C13" s="33" t="s">
        <v>379</v>
      </c>
      <c r="D13" s="33" t="s">
        <v>380</v>
      </c>
      <c r="E13" s="59" t="s">
        <v>334</v>
      </c>
      <c r="F13" s="55">
        <v>20.034</v>
      </c>
      <c r="G13" s="55">
        <f>F13/4/7</f>
        <v>0.7154999999999999</v>
      </c>
      <c r="H13" s="55">
        <f aca="true" t="shared" si="0" ref="H13:M13">G13</f>
        <v>0.7154999999999999</v>
      </c>
      <c r="I13" s="55">
        <f t="shared" si="0"/>
        <v>0.7154999999999999</v>
      </c>
      <c r="J13" s="55">
        <f t="shared" si="0"/>
        <v>0.7154999999999999</v>
      </c>
      <c r="K13" s="55">
        <f t="shared" si="0"/>
        <v>0.7154999999999999</v>
      </c>
      <c r="L13" s="55">
        <f t="shared" si="0"/>
        <v>0.7154999999999999</v>
      </c>
      <c r="M13" s="55">
        <f t="shared" si="0"/>
        <v>0.7154999999999999</v>
      </c>
      <c r="N13" s="62">
        <v>2</v>
      </c>
      <c r="O13" s="108" t="s">
        <v>901</v>
      </c>
    </row>
    <row r="14" spans="1:15" ht="18">
      <c r="A14" s="47">
        <v>2</v>
      </c>
      <c r="B14" s="47">
        <v>109</v>
      </c>
      <c r="C14" s="33" t="s">
        <v>379</v>
      </c>
      <c r="D14" s="33" t="s">
        <v>380</v>
      </c>
      <c r="E14" s="58" t="s">
        <v>800</v>
      </c>
      <c r="F14" s="55">
        <v>22.54</v>
      </c>
      <c r="G14" s="55">
        <f aca="true" t="shared" si="1" ref="G14:G21">F14/4/7</f>
        <v>0.8049999999999999</v>
      </c>
      <c r="H14" s="55">
        <f aca="true" t="shared" si="2" ref="H14:M14">G14</f>
        <v>0.8049999999999999</v>
      </c>
      <c r="I14" s="55">
        <f t="shared" si="2"/>
        <v>0.8049999999999999</v>
      </c>
      <c r="J14" s="55">
        <f t="shared" si="2"/>
        <v>0.8049999999999999</v>
      </c>
      <c r="K14" s="55">
        <f t="shared" si="2"/>
        <v>0.8049999999999999</v>
      </c>
      <c r="L14" s="55">
        <f t="shared" si="2"/>
        <v>0.8049999999999999</v>
      </c>
      <c r="M14" s="55">
        <f t="shared" si="2"/>
        <v>0.8049999999999999</v>
      </c>
      <c r="N14" s="62">
        <v>2</v>
      </c>
      <c r="O14" s="108" t="s">
        <v>901</v>
      </c>
    </row>
    <row r="15" spans="1:15" ht="18">
      <c r="A15" s="40">
        <v>3</v>
      </c>
      <c r="B15" s="47">
        <v>109</v>
      </c>
      <c r="C15" s="33" t="s">
        <v>379</v>
      </c>
      <c r="D15" s="33" t="s">
        <v>380</v>
      </c>
      <c r="E15" s="59" t="s">
        <v>150</v>
      </c>
      <c r="F15" s="55">
        <v>23.96</v>
      </c>
      <c r="G15" s="55">
        <f t="shared" si="1"/>
        <v>0.8557142857142858</v>
      </c>
      <c r="H15" s="55">
        <f aca="true" t="shared" si="3" ref="H15:M15">G15</f>
        <v>0.8557142857142858</v>
      </c>
      <c r="I15" s="55">
        <f t="shared" si="3"/>
        <v>0.8557142857142858</v>
      </c>
      <c r="J15" s="55">
        <f t="shared" si="3"/>
        <v>0.8557142857142858</v>
      </c>
      <c r="K15" s="55">
        <f t="shared" si="3"/>
        <v>0.8557142857142858</v>
      </c>
      <c r="L15" s="55">
        <f t="shared" si="3"/>
        <v>0.8557142857142858</v>
      </c>
      <c r="M15" s="55">
        <f t="shared" si="3"/>
        <v>0.8557142857142858</v>
      </c>
      <c r="N15" s="62">
        <v>1</v>
      </c>
      <c r="O15" s="108" t="s">
        <v>901</v>
      </c>
    </row>
    <row r="16" spans="1:15" ht="18">
      <c r="A16" s="47">
        <v>4</v>
      </c>
      <c r="B16" s="47">
        <v>109</v>
      </c>
      <c r="C16" s="33" t="s">
        <v>379</v>
      </c>
      <c r="D16" s="33" t="s">
        <v>380</v>
      </c>
      <c r="E16" s="58" t="s">
        <v>136</v>
      </c>
      <c r="F16" s="55">
        <v>30.797</v>
      </c>
      <c r="G16" s="55">
        <f t="shared" si="1"/>
        <v>1.0998928571428572</v>
      </c>
      <c r="H16" s="55">
        <f aca="true" t="shared" si="4" ref="H16:M16">G16</f>
        <v>1.0998928571428572</v>
      </c>
      <c r="I16" s="55">
        <f t="shared" si="4"/>
        <v>1.0998928571428572</v>
      </c>
      <c r="J16" s="55">
        <f t="shared" si="4"/>
        <v>1.0998928571428572</v>
      </c>
      <c r="K16" s="55">
        <f t="shared" si="4"/>
        <v>1.0998928571428572</v>
      </c>
      <c r="L16" s="55">
        <f t="shared" si="4"/>
        <v>1.0998928571428572</v>
      </c>
      <c r="M16" s="55">
        <f t="shared" si="4"/>
        <v>1.0998928571428572</v>
      </c>
      <c r="N16" s="62">
        <v>1</v>
      </c>
      <c r="O16" s="108" t="s">
        <v>901</v>
      </c>
    </row>
    <row r="17" spans="1:15" ht="18">
      <c r="A17" s="40">
        <v>5</v>
      </c>
      <c r="B17" s="47">
        <v>109</v>
      </c>
      <c r="C17" s="33" t="s">
        <v>379</v>
      </c>
      <c r="D17" s="33" t="s">
        <v>380</v>
      </c>
      <c r="E17" s="58" t="s">
        <v>351</v>
      </c>
      <c r="F17" s="55">
        <v>31.508</v>
      </c>
      <c r="G17" s="55">
        <f t="shared" si="1"/>
        <v>1.1252857142857142</v>
      </c>
      <c r="H17" s="55">
        <f aca="true" t="shared" si="5" ref="H17:M17">G17</f>
        <v>1.1252857142857142</v>
      </c>
      <c r="I17" s="55">
        <f t="shared" si="5"/>
        <v>1.1252857142857142</v>
      </c>
      <c r="J17" s="55">
        <f t="shared" si="5"/>
        <v>1.1252857142857142</v>
      </c>
      <c r="K17" s="55">
        <f t="shared" si="5"/>
        <v>1.1252857142857142</v>
      </c>
      <c r="L17" s="55">
        <f t="shared" si="5"/>
        <v>1.1252857142857142</v>
      </c>
      <c r="M17" s="55">
        <f t="shared" si="5"/>
        <v>1.1252857142857142</v>
      </c>
      <c r="N17" s="62">
        <v>2</v>
      </c>
      <c r="O17" s="108" t="s">
        <v>901</v>
      </c>
    </row>
    <row r="18" spans="1:16" s="132" customFormat="1" ht="18">
      <c r="A18" s="47">
        <v>6</v>
      </c>
      <c r="B18" s="135">
        <v>109</v>
      </c>
      <c r="C18" s="475" t="s">
        <v>379</v>
      </c>
      <c r="D18" s="475" t="s">
        <v>380</v>
      </c>
      <c r="E18" s="475" t="s">
        <v>335</v>
      </c>
      <c r="F18" s="476">
        <v>65.23</v>
      </c>
      <c r="G18" s="55">
        <f t="shared" si="1"/>
        <v>2.3296428571428573</v>
      </c>
      <c r="H18" s="55">
        <f aca="true" t="shared" si="6" ref="H18:M18">G18</f>
        <v>2.3296428571428573</v>
      </c>
      <c r="I18" s="55">
        <f t="shared" si="6"/>
        <v>2.3296428571428573</v>
      </c>
      <c r="J18" s="55">
        <f t="shared" si="6"/>
        <v>2.3296428571428573</v>
      </c>
      <c r="K18" s="55">
        <f t="shared" si="6"/>
        <v>2.3296428571428573</v>
      </c>
      <c r="L18" s="55">
        <f t="shared" si="6"/>
        <v>2.3296428571428573</v>
      </c>
      <c r="M18" s="55">
        <f t="shared" si="6"/>
        <v>2.3296428571428573</v>
      </c>
      <c r="N18" s="465">
        <v>8</v>
      </c>
      <c r="O18" s="108" t="s">
        <v>901</v>
      </c>
      <c r="P18" s="497"/>
    </row>
    <row r="19" spans="1:16" s="132" customFormat="1" ht="18">
      <c r="A19" s="40">
        <v>7</v>
      </c>
      <c r="B19" s="135">
        <v>109</v>
      </c>
      <c r="C19" s="475" t="s">
        <v>379</v>
      </c>
      <c r="D19" s="475" t="s">
        <v>380</v>
      </c>
      <c r="E19" s="475" t="s">
        <v>597</v>
      </c>
      <c r="F19" s="476">
        <v>30.08</v>
      </c>
      <c r="G19" s="55">
        <f t="shared" si="1"/>
        <v>1.0742857142857143</v>
      </c>
      <c r="H19" s="55">
        <f aca="true" t="shared" si="7" ref="H19:M19">G19</f>
        <v>1.0742857142857143</v>
      </c>
      <c r="I19" s="55">
        <f t="shared" si="7"/>
        <v>1.0742857142857143</v>
      </c>
      <c r="J19" s="55">
        <f t="shared" si="7"/>
        <v>1.0742857142857143</v>
      </c>
      <c r="K19" s="55">
        <f t="shared" si="7"/>
        <v>1.0742857142857143</v>
      </c>
      <c r="L19" s="55">
        <f t="shared" si="7"/>
        <v>1.0742857142857143</v>
      </c>
      <c r="M19" s="55">
        <f t="shared" si="7"/>
        <v>1.0742857142857143</v>
      </c>
      <c r="N19" s="416">
        <v>4</v>
      </c>
      <c r="O19" s="108" t="s">
        <v>901</v>
      </c>
      <c r="P19" s="417"/>
    </row>
    <row r="20" spans="1:16" s="132" customFormat="1" ht="18">
      <c r="A20" s="47">
        <v>8</v>
      </c>
      <c r="B20" s="135">
        <v>109</v>
      </c>
      <c r="C20" s="475" t="s">
        <v>379</v>
      </c>
      <c r="D20" s="475" t="s">
        <v>380</v>
      </c>
      <c r="E20" s="475" t="s">
        <v>217</v>
      </c>
      <c r="F20" s="476">
        <v>60.67</v>
      </c>
      <c r="G20" s="55">
        <f t="shared" si="1"/>
        <v>2.1667857142857145</v>
      </c>
      <c r="H20" s="55">
        <f aca="true" t="shared" si="8" ref="H20:M20">G20</f>
        <v>2.1667857142857145</v>
      </c>
      <c r="I20" s="55">
        <f t="shared" si="8"/>
        <v>2.1667857142857145</v>
      </c>
      <c r="J20" s="55">
        <f t="shared" si="8"/>
        <v>2.1667857142857145</v>
      </c>
      <c r="K20" s="55">
        <f t="shared" si="8"/>
        <v>2.1667857142857145</v>
      </c>
      <c r="L20" s="55">
        <f t="shared" si="8"/>
        <v>2.1667857142857145</v>
      </c>
      <c r="M20" s="55">
        <f t="shared" si="8"/>
        <v>2.1667857142857145</v>
      </c>
      <c r="N20" s="416">
        <v>6</v>
      </c>
      <c r="O20" s="108" t="s">
        <v>901</v>
      </c>
      <c r="P20" s="417"/>
    </row>
    <row r="21" spans="1:16" s="132" customFormat="1" ht="18">
      <c r="A21" s="40">
        <v>9</v>
      </c>
      <c r="B21" s="135">
        <v>109</v>
      </c>
      <c r="C21" s="475" t="s">
        <v>379</v>
      </c>
      <c r="D21" s="475" t="s">
        <v>380</v>
      </c>
      <c r="E21" s="475" t="s">
        <v>132</v>
      </c>
      <c r="F21" s="476">
        <v>82.64</v>
      </c>
      <c r="G21" s="55">
        <f t="shared" si="1"/>
        <v>2.9514285714285715</v>
      </c>
      <c r="H21" s="55">
        <f aca="true" t="shared" si="9" ref="H21:M21">G21</f>
        <v>2.9514285714285715</v>
      </c>
      <c r="I21" s="55">
        <f t="shared" si="9"/>
        <v>2.9514285714285715</v>
      </c>
      <c r="J21" s="55">
        <f t="shared" si="9"/>
        <v>2.9514285714285715</v>
      </c>
      <c r="K21" s="55">
        <f t="shared" si="9"/>
        <v>2.9514285714285715</v>
      </c>
      <c r="L21" s="55">
        <f t="shared" si="9"/>
        <v>2.9514285714285715</v>
      </c>
      <c r="M21" s="55">
        <f t="shared" si="9"/>
        <v>2.9514285714285715</v>
      </c>
      <c r="N21" s="223">
        <v>6</v>
      </c>
      <c r="O21" s="108" t="s">
        <v>901</v>
      </c>
      <c r="P21" s="417"/>
    </row>
    <row r="22" spans="1:16" s="132" customFormat="1" ht="18">
      <c r="A22" s="47">
        <v>10</v>
      </c>
      <c r="B22" s="135">
        <v>2659</v>
      </c>
      <c r="C22" s="475" t="s">
        <v>1519</v>
      </c>
      <c r="D22" s="475"/>
      <c r="E22" s="475" t="s">
        <v>1520</v>
      </c>
      <c r="F22" s="476">
        <v>1.1</v>
      </c>
      <c r="G22" s="476">
        <v>1.1</v>
      </c>
      <c r="H22" s="476"/>
      <c r="I22" s="476"/>
      <c r="J22" s="476"/>
      <c r="K22" s="476"/>
      <c r="L22" s="476"/>
      <c r="M22" s="463"/>
      <c r="N22" s="466"/>
      <c r="O22" s="441" t="s">
        <v>464</v>
      </c>
      <c r="P22" s="417"/>
    </row>
    <row r="23" spans="1:15" ht="34.5" customHeight="1">
      <c r="A23" s="40">
        <v>11</v>
      </c>
      <c r="B23" s="47">
        <v>109</v>
      </c>
      <c r="C23" s="17" t="s">
        <v>379</v>
      </c>
      <c r="D23" s="57" t="s">
        <v>380</v>
      </c>
      <c r="E23" s="20" t="s">
        <v>264</v>
      </c>
      <c r="F23" s="75">
        <v>26.64</v>
      </c>
      <c r="G23" s="55">
        <f>F23/4/7</f>
        <v>0.9514285714285714</v>
      </c>
      <c r="H23" s="55">
        <f aca="true" t="shared" si="10" ref="H23:K24">G23</f>
        <v>0.9514285714285714</v>
      </c>
      <c r="I23" s="55">
        <f t="shared" si="10"/>
        <v>0.9514285714285714</v>
      </c>
      <c r="J23" s="55">
        <f t="shared" si="10"/>
        <v>0.9514285714285714</v>
      </c>
      <c r="K23" s="55">
        <f t="shared" si="10"/>
        <v>0.9514285714285714</v>
      </c>
      <c r="L23" s="55">
        <f aca="true" t="shared" si="11" ref="L23:M25">K23</f>
        <v>0.9514285714285714</v>
      </c>
      <c r="M23" s="55">
        <f t="shared" si="11"/>
        <v>0.9514285714285714</v>
      </c>
      <c r="N23" s="69">
        <v>1</v>
      </c>
      <c r="O23" s="93" t="s">
        <v>901</v>
      </c>
    </row>
    <row r="24" spans="1:15" ht="18">
      <c r="A24" s="47">
        <v>12</v>
      </c>
      <c r="B24" s="47">
        <v>109</v>
      </c>
      <c r="C24" s="10" t="s">
        <v>379</v>
      </c>
      <c r="D24" s="10" t="s">
        <v>380</v>
      </c>
      <c r="E24" s="10" t="s">
        <v>801</v>
      </c>
      <c r="F24" s="65">
        <v>107.46</v>
      </c>
      <c r="G24" s="109">
        <f>F24/4/7</f>
        <v>3.8378571428571426</v>
      </c>
      <c r="H24" s="109">
        <f t="shared" si="10"/>
        <v>3.8378571428571426</v>
      </c>
      <c r="I24" s="109">
        <f t="shared" si="10"/>
        <v>3.8378571428571426</v>
      </c>
      <c r="J24" s="109">
        <f t="shared" si="10"/>
        <v>3.8378571428571426</v>
      </c>
      <c r="K24" s="109">
        <f t="shared" si="10"/>
        <v>3.8378571428571426</v>
      </c>
      <c r="L24" s="109">
        <f t="shared" si="11"/>
        <v>3.8378571428571426</v>
      </c>
      <c r="M24" s="55">
        <f t="shared" si="11"/>
        <v>3.8378571428571426</v>
      </c>
      <c r="N24" s="69">
        <v>1</v>
      </c>
      <c r="O24" s="93" t="s">
        <v>901</v>
      </c>
    </row>
    <row r="25" spans="1:15" s="101" customFormat="1" ht="36">
      <c r="A25" s="40">
        <v>13</v>
      </c>
      <c r="B25" s="41">
        <v>109</v>
      </c>
      <c r="C25" s="33" t="s">
        <v>379</v>
      </c>
      <c r="D25" s="33" t="s">
        <v>380</v>
      </c>
      <c r="E25" s="123" t="s">
        <v>802</v>
      </c>
      <c r="F25" s="109">
        <v>76.215</v>
      </c>
      <c r="G25" s="109">
        <f>F25/4/7</f>
        <v>2.721964285714286</v>
      </c>
      <c r="H25" s="109">
        <f>G25</f>
        <v>2.721964285714286</v>
      </c>
      <c r="I25" s="109">
        <f>H25</f>
        <v>2.721964285714286</v>
      </c>
      <c r="J25" s="109">
        <f>I25</f>
        <v>2.721964285714286</v>
      </c>
      <c r="K25" s="109">
        <f>J25</f>
        <v>2.721964285714286</v>
      </c>
      <c r="L25" s="109">
        <f t="shared" si="11"/>
        <v>2.721964285714286</v>
      </c>
      <c r="M25" s="55">
        <f t="shared" si="11"/>
        <v>2.721964285714286</v>
      </c>
      <c r="N25" s="69">
        <v>1</v>
      </c>
      <c r="O25" s="93" t="s">
        <v>901</v>
      </c>
    </row>
    <row r="26" spans="1:15" s="95" customFormat="1" ht="16.5" customHeight="1">
      <c r="A26" s="47">
        <v>14</v>
      </c>
      <c r="B26" s="41">
        <v>109</v>
      </c>
      <c r="C26" s="32" t="s">
        <v>379</v>
      </c>
      <c r="D26" s="32" t="s">
        <v>606</v>
      </c>
      <c r="E26" s="86" t="s">
        <v>608</v>
      </c>
      <c r="F26" s="154">
        <v>76</v>
      </c>
      <c r="G26" s="530">
        <v>2.71</v>
      </c>
      <c r="H26" s="530">
        <v>2.71</v>
      </c>
      <c r="I26" s="530">
        <v>2.71</v>
      </c>
      <c r="J26" s="530">
        <v>2.71</v>
      </c>
      <c r="K26" s="530">
        <v>2.71</v>
      </c>
      <c r="L26" s="530">
        <v>2.71</v>
      </c>
      <c r="M26" s="530">
        <v>2.71</v>
      </c>
      <c r="N26" s="40">
        <v>1</v>
      </c>
      <c r="O26" s="93" t="s">
        <v>901</v>
      </c>
    </row>
    <row r="27" spans="1:15" s="95" customFormat="1" ht="16.5" customHeight="1">
      <c r="A27" s="40">
        <v>15</v>
      </c>
      <c r="B27" s="41">
        <v>109</v>
      </c>
      <c r="C27" s="32" t="s">
        <v>379</v>
      </c>
      <c r="D27" s="32" t="s">
        <v>606</v>
      </c>
      <c r="E27" s="86" t="s">
        <v>1562</v>
      </c>
      <c r="F27" s="154">
        <v>51.71</v>
      </c>
      <c r="G27" s="109">
        <v>3.81</v>
      </c>
      <c r="H27" s="109">
        <v>3.81</v>
      </c>
      <c r="I27" s="109">
        <v>3.81</v>
      </c>
      <c r="J27" s="109">
        <v>3.81</v>
      </c>
      <c r="K27" s="109">
        <v>3.81</v>
      </c>
      <c r="L27" s="109">
        <v>3.81</v>
      </c>
      <c r="M27" s="109">
        <v>3.81</v>
      </c>
      <c r="N27" s="110">
        <v>1</v>
      </c>
      <c r="O27" s="93" t="s">
        <v>901</v>
      </c>
    </row>
    <row r="28" spans="1:16" ht="15.75" customHeight="1">
      <c r="A28" s="40">
        <v>16</v>
      </c>
      <c r="B28" s="88">
        <v>109</v>
      </c>
      <c r="C28" s="87" t="s">
        <v>379</v>
      </c>
      <c r="D28" s="87" t="s">
        <v>380</v>
      </c>
      <c r="E28" s="90" t="s">
        <v>669</v>
      </c>
      <c r="F28" s="92">
        <v>76.61</v>
      </c>
      <c r="G28" s="92">
        <f>F28/4/6</f>
        <v>3.192083333333333</v>
      </c>
      <c r="H28" s="92">
        <f aca="true" t="shared" si="12" ref="H28:M30">G28</f>
        <v>3.192083333333333</v>
      </c>
      <c r="I28" s="92">
        <f t="shared" si="12"/>
        <v>3.192083333333333</v>
      </c>
      <c r="J28" s="92">
        <f t="shared" si="12"/>
        <v>3.192083333333333</v>
      </c>
      <c r="K28" s="92">
        <f t="shared" si="12"/>
        <v>3.192083333333333</v>
      </c>
      <c r="L28" s="92">
        <f t="shared" si="12"/>
        <v>3.192083333333333</v>
      </c>
      <c r="M28" s="109">
        <f t="shared" si="12"/>
        <v>3.192083333333333</v>
      </c>
      <c r="N28" s="88">
        <v>2</v>
      </c>
      <c r="O28" s="93" t="s">
        <v>901</v>
      </c>
      <c r="P28" s="179"/>
    </row>
    <row r="29" spans="1:16" ht="15.75" customHeight="1">
      <c r="A29" s="47">
        <v>17</v>
      </c>
      <c r="B29" s="88">
        <v>109</v>
      </c>
      <c r="C29" s="87" t="s">
        <v>379</v>
      </c>
      <c r="D29" s="87" t="s">
        <v>380</v>
      </c>
      <c r="E29" s="90" t="s">
        <v>670</v>
      </c>
      <c r="F29" s="92">
        <v>78.6</v>
      </c>
      <c r="G29" s="92">
        <f>F29/4/6</f>
        <v>3.275</v>
      </c>
      <c r="H29" s="92">
        <f t="shared" si="12"/>
        <v>3.275</v>
      </c>
      <c r="I29" s="92">
        <f t="shared" si="12"/>
        <v>3.275</v>
      </c>
      <c r="J29" s="92">
        <f t="shared" si="12"/>
        <v>3.275</v>
      </c>
      <c r="K29" s="92">
        <f t="shared" si="12"/>
        <v>3.275</v>
      </c>
      <c r="L29" s="92">
        <f t="shared" si="12"/>
        <v>3.275</v>
      </c>
      <c r="M29" s="109">
        <f t="shared" si="12"/>
        <v>3.275</v>
      </c>
      <c r="N29" s="88">
        <v>2</v>
      </c>
      <c r="O29" s="93" t="s">
        <v>901</v>
      </c>
      <c r="P29" s="179"/>
    </row>
    <row r="30" spans="1:15" s="95" customFormat="1" ht="16.5" customHeight="1">
      <c r="A30" s="40">
        <v>18</v>
      </c>
      <c r="B30" s="41">
        <v>109</v>
      </c>
      <c r="C30" s="87" t="s">
        <v>379</v>
      </c>
      <c r="D30" s="87" t="s">
        <v>380</v>
      </c>
      <c r="E30" s="90" t="s">
        <v>671</v>
      </c>
      <c r="F30" s="154">
        <v>90.71</v>
      </c>
      <c r="G30" s="545">
        <f>(F30+F31)/4/7</f>
        <v>6.248214285714285</v>
      </c>
      <c r="H30" s="545">
        <f t="shared" si="12"/>
        <v>6.248214285714285</v>
      </c>
      <c r="I30" s="545">
        <f t="shared" si="12"/>
        <v>6.248214285714285</v>
      </c>
      <c r="J30" s="545">
        <f t="shared" si="12"/>
        <v>6.248214285714285</v>
      </c>
      <c r="K30" s="545">
        <f t="shared" si="12"/>
        <v>6.248214285714285</v>
      </c>
      <c r="L30" s="545">
        <f t="shared" si="12"/>
        <v>6.248214285714285</v>
      </c>
      <c r="M30" s="545">
        <f t="shared" si="12"/>
        <v>6.248214285714285</v>
      </c>
      <c r="N30" s="553">
        <v>3</v>
      </c>
      <c r="O30" s="93" t="s">
        <v>901</v>
      </c>
    </row>
    <row r="31" spans="1:15" s="95" customFormat="1" ht="16.5" customHeight="1">
      <c r="A31" s="40">
        <v>19</v>
      </c>
      <c r="B31" s="41">
        <v>109</v>
      </c>
      <c r="C31" s="87" t="s">
        <v>379</v>
      </c>
      <c r="D31" s="87" t="s">
        <v>380</v>
      </c>
      <c r="E31" s="90" t="s">
        <v>672</v>
      </c>
      <c r="F31" s="154">
        <v>84.24</v>
      </c>
      <c r="G31" s="546"/>
      <c r="H31" s="546"/>
      <c r="I31" s="546"/>
      <c r="J31" s="546"/>
      <c r="K31" s="546"/>
      <c r="L31" s="546"/>
      <c r="M31" s="546"/>
      <c r="N31" s="554"/>
      <c r="O31" s="93" t="s">
        <v>901</v>
      </c>
    </row>
    <row r="32" spans="1:15" ht="18">
      <c r="A32" s="47">
        <v>20</v>
      </c>
      <c r="B32" s="47">
        <v>109</v>
      </c>
      <c r="C32" s="33" t="s">
        <v>379</v>
      </c>
      <c r="D32" s="33" t="s">
        <v>380</v>
      </c>
      <c r="E32" s="122" t="s">
        <v>803</v>
      </c>
      <c r="F32" s="65">
        <v>34.32</v>
      </c>
      <c r="G32" s="109">
        <f>F32/4/7</f>
        <v>1.2257142857142858</v>
      </c>
      <c r="H32" s="109">
        <f aca="true" t="shared" si="13" ref="H32:M33">G32</f>
        <v>1.2257142857142858</v>
      </c>
      <c r="I32" s="109">
        <f t="shared" si="13"/>
        <v>1.2257142857142858</v>
      </c>
      <c r="J32" s="109">
        <f t="shared" si="13"/>
        <v>1.2257142857142858</v>
      </c>
      <c r="K32" s="109">
        <f t="shared" si="13"/>
        <v>1.2257142857142858</v>
      </c>
      <c r="L32" s="109">
        <f t="shared" si="13"/>
        <v>1.2257142857142858</v>
      </c>
      <c r="M32" s="55">
        <f t="shared" si="13"/>
        <v>1.2257142857142858</v>
      </c>
      <c r="N32" s="69">
        <v>1</v>
      </c>
      <c r="O32" s="93" t="s">
        <v>901</v>
      </c>
    </row>
    <row r="33" spans="1:15" ht="18">
      <c r="A33" s="40">
        <v>21</v>
      </c>
      <c r="B33" s="47">
        <v>109</v>
      </c>
      <c r="C33" s="33" t="s">
        <v>379</v>
      </c>
      <c r="D33" s="33" t="s">
        <v>380</v>
      </c>
      <c r="E33" s="122" t="s">
        <v>804</v>
      </c>
      <c r="F33" s="65">
        <v>105.08</v>
      </c>
      <c r="G33" s="109">
        <f>F33/4/7</f>
        <v>3.7528571428571427</v>
      </c>
      <c r="H33" s="109">
        <f t="shared" si="13"/>
        <v>3.7528571428571427</v>
      </c>
      <c r="I33" s="109">
        <f t="shared" si="13"/>
        <v>3.7528571428571427</v>
      </c>
      <c r="J33" s="109">
        <f t="shared" si="13"/>
        <v>3.7528571428571427</v>
      </c>
      <c r="K33" s="109">
        <f t="shared" si="13"/>
        <v>3.7528571428571427</v>
      </c>
      <c r="L33" s="109">
        <f t="shared" si="13"/>
        <v>3.7528571428571427</v>
      </c>
      <c r="M33" s="55">
        <f t="shared" si="13"/>
        <v>3.7528571428571427</v>
      </c>
      <c r="N33" s="69">
        <v>2</v>
      </c>
      <c r="O33" s="93" t="s">
        <v>901</v>
      </c>
    </row>
    <row r="34" spans="1:15" s="95" customFormat="1" ht="16.5" customHeight="1">
      <c r="A34" s="40">
        <v>22</v>
      </c>
      <c r="B34" s="41">
        <v>109</v>
      </c>
      <c r="C34" s="32" t="s">
        <v>379</v>
      </c>
      <c r="D34" s="32" t="s">
        <v>606</v>
      </c>
      <c r="E34" s="86" t="s">
        <v>609</v>
      </c>
      <c r="F34" s="154">
        <v>39.64</v>
      </c>
      <c r="G34" s="109">
        <v>1.66</v>
      </c>
      <c r="H34" s="109">
        <v>1.66</v>
      </c>
      <c r="I34" s="65"/>
      <c r="J34" s="109">
        <v>1.66</v>
      </c>
      <c r="K34" s="109">
        <v>1.66</v>
      </c>
      <c r="L34" s="109">
        <v>1.66</v>
      </c>
      <c r="M34" s="109">
        <v>1.66</v>
      </c>
      <c r="N34" s="40">
        <v>1</v>
      </c>
      <c r="O34" s="529" t="s">
        <v>421</v>
      </c>
    </row>
    <row r="35" spans="1:15" s="95" customFormat="1" ht="16.5" customHeight="1">
      <c r="A35" s="47">
        <v>23</v>
      </c>
      <c r="B35" s="41">
        <v>109</v>
      </c>
      <c r="C35" s="32" t="s">
        <v>379</v>
      </c>
      <c r="D35" s="32" t="s">
        <v>606</v>
      </c>
      <c r="E35" s="86" t="s">
        <v>610</v>
      </c>
      <c r="F35" s="154">
        <v>60.37</v>
      </c>
      <c r="G35" s="530">
        <v>2.16</v>
      </c>
      <c r="H35" s="530">
        <v>2.16</v>
      </c>
      <c r="I35" s="530">
        <v>2.16</v>
      </c>
      <c r="J35" s="530">
        <v>2.16</v>
      </c>
      <c r="K35" s="530">
        <v>2.16</v>
      </c>
      <c r="L35" s="530">
        <v>2.16</v>
      </c>
      <c r="M35" s="530">
        <v>2.16</v>
      </c>
      <c r="N35" s="40">
        <v>1</v>
      </c>
      <c r="O35" s="528" t="s">
        <v>901</v>
      </c>
    </row>
    <row r="36" spans="1:15" s="95" customFormat="1" ht="16.5" customHeight="1">
      <c r="A36" s="40">
        <v>24</v>
      </c>
      <c r="B36" s="41">
        <v>109</v>
      </c>
      <c r="C36" s="32" t="s">
        <v>379</v>
      </c>
      <c r="D36" s="32" t="s">
        <v>606</v>
      </c>
      <c r="E36" s="86" t="s">
        <v>631</v>
      </c>
      <c r="F36" s="154">
        <v>44.65</v>
      </c>
      <c r="G36" s="530">
        <v>1.59</v>
      </c>
      <c r="H36" s="530">
        <v>1.59</v>
      </c>
      <c r="I36" s="530">
        <v>1.59</v>
      </c>
      <c r="J36" s="530">
        <v>1.59</v>
      </c>
      <c r="K36" s="530">
        <v>1.59</v>
      </c>
      <c r="L36" s="530">
        <v>1.59</v>
      </c>
      <c r="M36" s="530">
        <v>1.59</v>
      </c>
      <c r="N36" s="40">
        <v>1</v>
      </c>
      <c r="O36" s="528" t="s">
        <v>901</v>
      </c>
    </row>
    <row r="37" spans="1:15" ht="18">
      <c r="A37" s="40">
        <v>25</v>
      </c>
      <c r="B37" s="47">
        <v>109</v>
      </c>
      <c r="C37" s="10" t="s">
        <v>379</v>
      </c>
      <c r="D37" s="10" t="s">
        <v>380</v>
      </c>
      <c r="E37" s="129" t="s">
        <v>811</v>
      </c>
      <c r="F37" s="65">
        <v>38.99</v>
      </c>
      <c r="G37" s="109">
        <f>F37/4/7</f>
        <v>1.3925</v>
      </c>
      <c r="H37" s="109">
        <f aca="true" t="shared" si="14" ref="H37:M39">G37</f>
        <v>1.3925</v>
      </c>
      <c r="I37" s="109">
        <f t="shared" si="14"/>
        <v>1.3925</v>
      </c>
      <c r="J37" s="109">
        <f t="shared" si="14"/>
        <v>1.3925</v>
      </c>
      <c r="K37" s="109">
        <f t="shared" si="14"/>
        <v>1.3925</v>
      </c>
      <c r="L37" s="109">
        <f t="shared" si="14"/>
        <v>1.3925</v>
      </c>
      <c r="M37" s="109">
        <f t="shared" si="14"/>
        <v>1.3925</v>
      </c>
      <c r="N37" s="69">
        <v>2</v>
      </c>
      <c r="O37" s="93" t="s">
        <v>901</v>
      </c>
    </row>
    <row r="38" spans="1:15" s="95" customFormat="1" ht="16.5" customHeight="1">
      <c r="A38" s="47">
        <v>26</v>
      </c>
      <c r="B38" s="41">
        <v>109</v>
      </c>
      <c r="C38" s="32" t="s">
        <v>379</v>
      </c>
      <c r="D38" s="32" t="s">
        <v>606</v>
      </c>
      <c r="E38" s="86" t="s">
        <v>612</v>
      </c>
      <c r="F38" s="154">
        <v>44.23</v>
      </c>
      <c r="G38" s="530">
        <f>F38/4/7</f>
        <v>1.5796428571428571</v>
      </c>
      <c r="H38" s="530">
        <f t="shared" si="14"/>
        <v>1.5796428571428571</v>
      </c>
      <c r="I38" s="530">
        <f t="shared" si="14"/>
        <v>1.5796428571428571</v>
      </c>
      <c r="J38" s="530">
        <f t="shared" si="14"/>
        <v>1.5796428571428571</v>
      </c>
      <c r="K38" s="530">
        <f t="shared" si="14"/>
        <v>1.5796428571428571</v>
      </c>
      <c r="L38" s="530">
        <f t="shared" si="14"/>
        <v>1.5796428571428571</v>
      </c>
      <c r="M38" s="530">
        <f t="shared" si="14"/>
        <v>1.5796428571428571</v>
      </c>
      <c r="N38" s="40">
        <v>1</v>
      </c>
      <c r="O38" s="528" t="s">
        <v>901</v>
      </c>
    </row>
    <row r="39" spans="1:15" s="95" customFormat="1" ht="16.5" customHeight="1">
      <c r="A39" s="40">
        <v>27</v>
      </c>
      <c r="B39" s="41">
        <v>109</v>
      </c>
      <c r="C39" s="32" t="s">
        <v>379</v>
      </c>
      <c r="D39" s="32" t="s">
        <v>606</v>
      </c>
      <c r="E39" s="86" t="s">
        <v>613</v>
      </c>
      <c r="F39" s="154">
        <v>60.32</v>
      </c>
      <c r="G39" s="530">
        <f>F39/4/7</f>
        <v>2.1542857142857144</v>
      </c>
      <c r="H39" s="530">
        <f t="shared" si="14"/>
        <v>2.1542857142857144</v>
      </c>
      <c r="I39" s="530">
        <f t="shared" si="14"/>
        <v>2.1542857142857144</v>
      </c>
      <c r="J39" s="530">
        <f t="shared" si="14"/>
        <v>2.1542857142857144</v>
      </c>
      <c r="K39" s="530">
        <f t="shared" si="14"/>
        <v>2.1542857142857144</v>
      </c>
      <c r="L39" s="530">
        <f t="shared" si="14"/>
        <v>2.1542857142857144</v>
      </c>
      <c r="M39" s="530">
        <f t="shared" si="14"/>
        <v>2.1542857142857144</v>
      </c>
      <c r="N39" s="40">
        <v>1</v>
      </c>
      <c r="O39" s="93" t="s">
        <v>901</v>
      </c>
    </row>
    <row r="40" spans="1:15" s="95" customFormat="1" ht="16.5" customHeight="1">
      <c r="A40" s="40">
        <v>28</v>
      </c>
      <c r="B40" s="41">
        <v>109</v>
      </c>
      <c r="C40" s="32" t="s">
        <v>379</v>
      </c>
      <c r="D40" s="32" t="s">
        <v>606</v>
      </c>
      <c r="E40" s="86" t="s">
        <v>611</v>
      </c>
      <c r="F40" s="154">
        <v>24.87</v>
      </c>
      <c r="G40" s="530">
        <v>1.55</v>
      </c>
      <c r="H40" s="530"/>
      <c r="I40" s="530">
        <v>1.55</v>
      </c>
      <c r="J40" s="530"/>
      <c r="K40" s="530">
        <v>1.55</v>
      </c>
      <c r="L40" s="530"/>
      <c r="M40" s="530">
        <v>1.55</v>
      </c>
      <c r="N40" s="40">
        <v>1</v>
      </c>
      <c r="O40" s="528" t="s">
        <v>411</v>
      </c>
    </row>
    <row r="41" spans="1:15" s="101" customFormat="1" ht="36">
      <c r="A41" s="47">
        <v>29</v>
      </c>
      <c r="B41" s="41">
        <v>109</v>
      </c>
      <c r="C41" s="33" t="s">
        <v>379</v>
      </c>
      <c r="D41" s="33" t="s">
        <v>380</v>
      </c>
      <c r="E41" s="123" t="s">
        <v>805</v>
      </c>
      <c r="F41" s="109">
        <v>80.77</v>
      </c>
      <c r="G41" s="109">
        <f>F41/4/7</f>
        <v>2.884642857142857</v>
      </c>
      <c r="H41" s="109">
        <f aca="true" t="shared" si="15" ref="H41:M41">G41</f>
        <v>2.884642857142857</v>
      </c>
      <c r="I41" s="109">
        <f t="shared" si="15"/>
        <v>2.884642857142857</v>
      </c>
      <c r="J41" s="109">
        <f t="shared" si="15"/>
        <v>2.884642857142857</v>
      </c>
      <c r="K41" s="109">
        <f t="shared" si="15"/>
        <v>2.884642857142857</v>
      </c>
      <c r="L41" s="109">
        <f t="shared" si="15"/>
        <v>2.884642857142857</v>
      </c>
      <c r="M41" s="55">
        <f t="shared" si="15"/>
        <v>2.884642857142857</v>
      </c>
      <c r="N41" s="69">
        <v>1</v>
      </c>
      <c r="O41" s="93" t="s">
        <v>901</v>
      </c>
    </row>
    <row r="42" spans="1:15" ht="36">
      <c r="A42" s="40">
        <v>30</v>
      </c>
      <c r="B42" s="47">
        <v>109</v>
      </c>
      <c r="C42" s="17" t="s">
        <v>379</v>
      </c>
      <c r="D42" s="21" t="s">
        <v>244</v>
      </c>
      <c r="E42" s="20" t="s">
        <v>917</v>
      </c>
      <c r="F42" s="75">
        <v>121.754</v>
      </c>
      <c r="G42" s="109">
        <f>F42/4/7</f>
        <v>4.348357142857143</v>
      </c>
      <c r="H42" s="109">
        <f aca="true" t="shared" si="16" ref="H42:J43">G42</f>
        <v>4.348357142857143</v>
      </c>
      <c r="I42" s="109">
        <f t="shared" si="16"/>
        <v>4.348357142857143</v>
      </c>
      <c r="J42" s="109">
        <f t="shared" si="16"/>
        <v>4.348357142857143</v>
      </c>
      <c r="K42" s="109">
        <f aca="true" t="shared" si="17" ref="K42:M43">J42</f>
        <v>4.348357142857143</v>
      </c>
      <c r="L42" s="109">
        <f t="shared" si="17"/>
        <v>4.348357142857143</v>
      </c>
      <c r="M42" s="55">
        <f t="shared" si="17"/>
        <v>4.348357142857143</v>
      </c>
      <c r="N42" s="47">
        <v>2</v>
      </c>
      <c r="O42" s="93" t="s">
        <v>901</v>
      </c>
    </row>
    <row r="43" spans="1:16" ht="18">
      <c r="A43" s="40">
        <v>31</v>
      </c>
      <c r="B43" s="19">
        <v>109</v>
      </c>
      <c r="C43" s="10" t="s">
        <v>379</v>
      </c>
      <c r="D43" s="10" t="s">
        <v>380</v>
      </c>
      <c r="E43" s="10" t="s">
        <v>441</v>
      </c>
      <c r="F43" s="51">
        <v>84.57</v>
      </c>
      <c r="G43" s="109">
        <f>F43/4/7</f>
        <v>3.0203571428571427</v>
      </c>
      <c r="H43" s="51">
        <f t="shared" si="16"/>
        <v>3.0203571428571427</v>
      </c>
      <c r="I43" s="51">
        <f t="shared" si="16"/>
        <v>3.0203571428571427</v>
      </c>
      <c r="J43" s="51">
        <f t="shared" si="16"/>
        <v>3.0203571428571427</v>
      </c>
      <c r="K43" s="51">
        <f>J43</f>
        <v>3.0203571428571427</v>
      </c>
      <c r="L43" s="51">
        <f>K43</f>
        <v>3.0203571428571427</v>
      </c>
      <c r="M43" s="55">
        <f t="shared" si="17"/>
        <v>3.0203571428571427</v>
      </c>
      <c r="N43" s="47">
        <v>1</v>
      </c>
      <c r="O43" s="93" t="s">
        <v>901</v>
      </c>
      <c r="P43" s="44"/>
    </row>
    <row r="44" spans="1:15" ht="18">
      <c r="A44" s="47">
        <v>32</v>
      </c>
      <c r="B44" s="47">
        <v>109</v>
      </c>
      <c r="C44" s="17" t="s">
        <v>379</v>
      </c>
      <c r="D44" s="17" t="s">
        <v>380</v>
      </c>
      <c r="E44" s="20" t="s">
        <v>216</v>
      </c>
      <c r="F44" s="76">
        <v>19.11</v>
      </c>
      <c r="G44" s="51">
        <f>F44/4/4</f>
        <v>1.194375</v>
      </c>
      <c r="H44" s="51"/>
      <c r="I44" s="51">
        <f>G44</f>
        <v>1.194375</v>
      </c>
      <c r="J44" s="51"/>
      <c r="K44" s="51">
        <f>G44</f>
        <v>1.194375</v>
      </c>
      <c r="L44" s="51"/>
      <c r="M44" s="51">
        <f>I44</f>
        <v>1.194375</v>
      </c>
      <c r="N44" s="69">
        <v>1</v>
      </c>
      <c r="O44" s="93" t="s">
        <v>411</v>
      </c>
    </row>
    <row r="45" spans="1:15" ht="18">
      <c r="A45" s="40">
        <v>33</v>
      </c>
      <c r="B45" s="19">
        <v>109</v>
      </c>
      <c r="C45" s="10" t="s">
        <v>379</v>
      </c>
      <c r="D45" s="10" t="s">
        <v>380</v>
      </c>
      <c r="E45" s="10" t="s">
        <v>806</v>
      </c>
      <c r="F45" s="65">
        <v>43.12</v>
      </c>
      <c r="G45" s="51">
        <f>F45/4/4</f>
        <v>2.695</v>
      </c>
      <c r="H45" s="51"/>
      <c r="I45" s="51">
        <f>G45</f>
        <v>2.695</v>
      </c>
      <c r="J45" s="51"/>
      <c r="K45" s="51">
        <f>G45</f>
        <v>2.695</v>
      </c>
      <c r="L45" s="51"/>
      <c r="M45" s="51">
        <f>I45</f>
        <v>2.695</v>
      </c>
      <c r="N45" s="47">
        <v>1</v>
      </c>
      <c r="O45" s="37" t="s">
        <v>411</v>
      </c>
    </row>
    <row r="46" spans="1:17" s="169" customFormat="1" ht="16.5" customHeight="1">
      <c r="A46" s="40">
        <v>34</v>
      </c>
      <c r="B46" s="47">
        <v>109</v>
      </c>
      <c r="C46" s="10" t="s">
        <v>379</v>
      </c>
      <c r="D46" s="10" t="s">
        <v>380</v>
      </c>
      <c r="E46" s="10" t="s">
        <v>1572</v>
      </c>
      <c r="F46" s="55">
        <v>47.06</v>
      </c>
      <c r="G46" s="68">
        <f>F46/4/7</f>
        <v>1.6807142857142858</v>
      </c>
      <c r="H46" s="68">
        <f aca="true" t="shared" si="18" ref="H46:M47">G46</f>
        <v>1.6807142857142858</v>
      </c>
      <c r="I46" s="68">
        <f t="shared" si="18"/>
        <v>1.6807142857142858</v>
      </c>
      <c r="J46" s="68">
        <f t="shared" si="18"/>
        <v>1.6807142857142858</v>
      </c>
      <c r="K46" s="68">
        <f t="shared" si="18"/>
        <v>1.6807142857142858</v>
      </c>
      <c r="L46" s="68">
        <f t="shared" si="18"/>
        <v>1.6807142857142858</v>
      </c>
      <c r="M46" s="68">
        <f t="shared" si="18"/>
        <v>1.6807142857142858</v>
      </c>
      <c r="N46" s="69">
        <v>1</v>
      </c>
      <c r="O46" s="469" t="s">
        <v>901</v>
      </c>
      <c r="P46"/>
      <c r="Q46" s="171"/>
    </row>
    <row r="47" spans="1:15" ht="19.5" customHeight="1">
      <c r="A47" s="47">
        <v>35</v>
      </c>
      <c r="B47" s="47">
        <v>109</v>
      </c>
      <c r="C47" s="17" t="s">
        <v>379</v>
      </c>
      <c r="D47" s="17" t="s">
        <v>380</v>
      </c>
      <c r="E47" s="20" t="s">
        <v>815</v>
      </c>
      <c r="F47" s="65">
        <v>142.06</v>
      </c>
      <c r="G47" s="68">
        <f>F47/4/7</f>
        <v>5.073571428571428</v>
      </c>
      <c r="H47" s="68">
        <f t="shared" si="18"/>
        <v>5.073571428571428</v>
      </c>
      <c r="I47" s="68">
        <f t="shared" si="18"/>
        <v>5.073571428571428</v>
      </c>
      <c r="J47" s="68">
        <f t="shared" si="18"/>
        <v>5.073571428571428</v>
      </c>
      <c r="K47" s="68">
        <f t="shared" si="18"/>
        <v>5.073571428571428</v>
      </c>
      <c r="L47" s="68">
        <f t="shared" si="18"/>
        <v>5.073571428571428</v>
      </c>
      <c r="M47" s="68">
        <f t="shared" si="18"/>
        <v>5.073571428571428</v>
      </c>
      <c r="N47" s="47">
        <v>2</v>
      </c>
      <c r="O47" s="93" t="s">
        <v>901</v>
      </c>
    </row>
    <row r="48" spans="1:15" ht="18">
      <c r="A48" s="40">
        <v>36</v>
      </c>
      <c r="B48" s="19">
        <v>109</v>
      </c>
      <c r="C48" s="10" t="s">
        <v>379</v>
      </c>
      <c r="D48" s="10" t="s">
        <v>380</v>
      </c>
      <c r="E48" s="10" t="s">
        <v>807</v>
      </c>
      <c r="F48" s="65">
        <v>36.5</v>
      </c>
      <c r="G48" s="117">
        <f>F48/4/4</f>
        <v>2.28125</v>
      </c>
      <c r="H48" s="65"/>
      <c r="I48" s="65">
        <f>G48</f>
        <v>2.28125</v>
      </c>
      <c r="J48" s="65"/>
      <c r="K48" s="65">
        <f>G48</f>
        <v>2.28125</v>
      </c>
      <c r="L48" s="65"/>
      <c r="M48" s="65">
        <f>I48</f>
        <v>2.28125</v>
      </c>
      <c r="N48" s="47">
        <v>1</v>
      </c>
      <c r="O48" s="17" t="s">
        <v>411</v>
      </c>
    </row>
    <row r="49" spans="1:15" ht="18.75" customHeight="1">
      <c r="A49" s="40">
        <v>37</v>
      </c>
      <c r="B49" s="47">
        <v>109</v>
      </c>
      <c r="C49" s="10" t="s">
        <v>379</v>
      </c>
      <c r="D49" s="10" t="s">
        <v>380</v>
      </c>
      <c r="E49" s="10" t="s">
        <v>253</v>
      </c>
      <c r="F49" s="55">
        <v>27.197</v>
      </c>
      <c r="G49" s="117"/>
      <c r="H49" s="117">
        <f>F49/4/3</f>
        <v>2.2664166666666667</v>
      </c>
      <c r="I49" s="65"/>
      <c r="J49" s="65">
        <f>H49</f>
        <v>2.2664166666666667</v>
      </c>
      <c r="K49" s="65"/>
      <c r="L49" s="65">
        <f>H49</f>
        <v>2.2664166666666667</v>
      </c>
      <c r="M49" s="65"/>
      <c r="N49" s="47">
        <v>1</v>
      </c>
      <c r="O49" s="37" t="s">
        <v>388</v>
      </c>
    </row>
    <row r="50" spans="1:15" ht="18">
      <c r="A50" s="47">
        <v>38</v>
      </c>
      <c r="B50" s="47">
        <v>109</v>
      </c>
      <c r="C50" s="10" t="s">
        <v>379</v>
      </c>
      <c r="D50" s="10" t="s">
        <v>380</v>
      </c>
      <c r="E50" s="129" t="s">
        <v>816</v>
      </c>
      <c r="F50" s="65">
        <v>52.8</v>
      </c>
      <c r="G50" s="117">
        <f>F50/4/6</f>
        <v>2.1999999999999997</v>
      </c>
      <c r="H50" s="65">
        <f aca="true" t="shared" si="19" ref="H50:M58">G50</f>
        <v>2.1999999999999997</v>
      </c>
      <c r="I50" s="65">
        <f t="shared" si="19"/>
        <v>2.1999999999999997</v>
      </c>
      <c r="J50" s="65">
        <f t="shared" si="19"/>
        <v>2.1999999999999997</v>
      </c>
      <c r="K50" s="65">
        <f t="shared" si="19"/>
        <v>2.1999999999999997</v>
      </c>
      <c r="L50" s="65">
        <f t="shared" si="19"/>
        <v>2.1999999999999997</v>
      </c>
      <c r="M50" s="109">
        <f t="shared" si="19"/>
        <v>2.1999999999999997</v>
      </c>
      <c r="N50" s="69">
        <v>5</v>
      </c>
      <c r="O50" s="93" t="s">
        <v>901</v>
      </c>
    </row>
    <row r="51" spans="1:15" s="132" customFormat="1" ht="18">
      <c r="A51" s="40">
        <v>39</v>
      </c>
      <c r="B51" s="223">
        <v>109</v>
      </c>
      <c r="C51" s="86" t="s">
        <v>379</v>
      </c>
      <c r="D51" s="86" t="s">
        <v>380</v>
      </c>
      <c r="E51" s="86" t="s">
        <v>236</v>
      </c>
      <c r="F51" s="476">
        <v>97.778</v>
      </c>
      <c r="G51" s="474">
        <f>F51/4/6</f>
        <v>4.074083333333333</v>
      </c>
      <c r="H51" s="462">
        <f t="shared" si="19"/>
        <v>4.074083333333333</v>
      </c>
      <c r="I51" s="462">
        <f t="shared" si="19"/>
        <v>4.074083333333333</v>
      </c>
      <c r="J51" s="462">
        <f t="shared" si="19"/>
        <v>4.074083333333333</v>
      </c>
      <c r="K51" s="462">
        <f t="shared" si="19"/>
        <v>4.074083333333333</v>
      </c>
      <c r="L51" s="462">
        <f t="shared" si="19"/>
        <v>4.074083333333333</v>
      </c>
      <c r="M51" s="462">
        <f t="shared" si="19"/>
        <v>4.074083333333333</v>
      </c>
      <c r="N51" s="223">
        <v>1</v>
      </c>
      <c r="O51" s="464" t="s">
        <v>1574</v>
      </c>
    </row>
    <row r="52" spans="1:15" s="95" customFormat="1" ht="16.5" customHeight="1">
      <c r="A52" s="40">
        <v>40</v>
      </c>
      <c r="B52" s="41">
        <v>109</v>
      </c>
      <c r="C52" s="32" t="s">
        <v>379</v>
      </c>
      <c r="D52" s="32" t="s">
        <v>606</v>
      </c>
      <c r="E52" s="86" t="s">
        <v>614</v>
      </c>
      <c r="F52" s="154">
        <v>35.56</v>
      </c>
      <c r="G52" s="530">
        <f aca="true" t="shared" si="20" ref="G52:G58">F52/4/7</f>
        <v>1.27</v>
      </c>
      <c r="H52" s="530">
        <f t="shared" si="19"/>
        <v>1.27</v>
      </c>
      <c r="I52" s="530">
        <f t="shared" si="19"/>
        <v>1.27</v>
      </c>
      <c r="J52" s="530">
        <f t="shared" si="19"/>
        <v>1.27</v>
      </c>
      <c r="K52" s="530">
        <f t="shared" si="19"/>
        <v>1.27</v>
      </c>
      <c r="L52" s="530">
        <f t="shared" si="19"/>
        <v>1.27</v>
      </c>
      <c r="M52" s="530">
        <f t="shared" si="19"/>
        <v>1.27</v>
      </c>
      <c r="N52" s="40">
        <v>1</v>
      </c>
      <c r="O52" s="93" t="s">
        <v>901</v>
      </c>
    </row>
    <row r="53" spans="1:15" s="95" customFormat="1" ht="16.5" customHeight="1">
      <c r="A53" s="47">
        <v>41</v>
      </c>
      <c r="B53" s="41">
        <v>109</v>
      </c>
      <c r="C53" s="32" t="s">
        <v>379</v>
      </c>
      <c r="D53" s="32" t="s">
        <v>606</v>
      </c>
      <c r="E53" s="86" t="s">
        <v>1563</v>
      </c>
      <c r="F53" s="154">
        <v>59.69</v>
      </c>
      <c r="G53" s="530">
        <f t="shared" si="20"/>
        <v>2.1317857142857144</v>
      </c>
      <c r="H53" s="530">
        <f t="shared" si="19"/>
        <v>2.1317857142857144</v>
      </c>
      <c r="I53" s="530">
        <f t="shared" si="19"/>
        <v>2.1317857142857144</v>
      </c>
      <c r="J53" s="530">
        <f t="shared" si="19"/>
        <v>2.1317857142857144</v>
      </c>
      <c r="K53" s="530">
        <f t="shared" si="19"/>
        <v>2.1317857142857144</v>
      </c>
      <c r="L53" s="530">
        <f t="shared" si="19"/>
        <v>2.1317857142857144</v>
      </c>
      <c r="M53" s="530">
        <f t="shared" si="19"/>
        <v>2.1317857142857144</v>
      </c>
      <c r="N53" s="110">
        <v>1</v>
      </c>
      <c r="O53" s="464" t="s">
        <v>901</v>
      </c>
    </row>
    <row r="54" spans="1:15" s="95" customFormat="1" ht="16.5" customHeight="1">
      <c r="A54" s="40">
        <v>42</v>
      </c>
      <c r="B54" s="41">
        <v>109</v>
      </c>
      <c r="C54" s="32" t="s">
        <v>379</v>
      </c>
      <c r="D54" s="32" t="s">
        <v>606</v>
      </c>
      <c r="E54" s="86" t="s">
        <v>615</v>
      </c>
      <c r="F54" s="154">
        <v>36.75</v>
      </c>
      <c r="G54" s="530">
        <f t="shared" si="20"/>
        <v>1.3125</v>
      </c>
      <c r="H54" s="530">
        <f t="shared" si="19"/>
        <v>1.3125</v>
      </c>
      <c r="I54" s="530">
        <f t="shared" si="19"/>
        <v>1.3125</v>
      </c>
      <c r="J54" s="530">
        <f t="shared" si="19"/>
        <v>1.3125</v>
      </c>
      <c r="K54" s="530">
        <f t="shared" si="19"/>
        <v>1.3125</v>
      </c>
      <c r="L54" s="530">
        <f t="shared" si="19"/>
        <v>1.3125</v>
      </c>
      <c r="M54" s="530">
        <f t="shared" si="19"/>
        <v>1.3125</v>
      </c>
      <c r="N54" s="40">
        <v>1</v>
      </c>
      <c r="O54" s="93" t="s">
        <v>901</v>
      </c>
    </row>
    <row r="55" spans="1:15" s="95" customFormat="1" ht="16.5" customHeight="1">
      <c r="A55" s="40">
        <v>43</v>
      </c>
      <c r="B55" s="41">
        <v>109</v>
      </c>
      <c r="C55" s="32" t="s">
        <v>379</v>
      </c>
      <c r="D55" s="32" t="s">
        <v>606</v>
      </c>
      <c r="E55" s="86" t="s">
        <v>616</v>
      </c>
      <c r="F55" s="154">
        <v>100.98</v>
      </c>
      <c r="G55" s="530">
        <f t="shared" si="20"/>
        <v>3.6064285714285718</v>
      </c>
      <c r="H55" s="530">
        <f t="shared" si="19"/>
        <v>3.6064285714285718</v>
      </c>
      <c r="I55" s="530">
        <f t="shared" si="19"/>
        <v>3.6064285714285718</v>
      </c>
      <c r="J55" s="530">
        <f t="shared" si="19"/>
        <v>3.6064285714285718</v>
      </c>
      <c r="K55" s="530">
        <f t="shared" si="19"/>
        <v>3.6064285714285718</v>
      </c>
      <c r="L55" s="530">
        <f t="shared" si="19"/>
        <v>3.6064285714285718</v>
      </c>
      <c r="M55" s="530">
        <f t="shared" si="19"/>
        <v>3.6064285714285718</v>
      </c>
      <c r="N55" s="40">
        <v>1</v>
      </c>
      <c r="O55" s="464" t="s">
        <v>901</v>
      </c>
    </row>
    <row r="56" spans="1:15" s="95" customFormat="1" ht="16.5" customHeight="1">
      <c r="A56" s="47">
        <v>44</v>
      </c>
      <c r="B56" s="41">
        <v>109</v>
      </c>
      <c r="C56" s="32" t="s">
        <v>379</v>
      </c>
      <c r="D56" s="32" t="s">
        <v>606</v>
      </c>
      <c r="E56" s="86" t="s">
        <v>1564</v>
      </c>
      <c r="F56" s="154">
        <v>164.54</v>
      </c>
      <c r="G56" s="530">
        <f t="shared" si="20"/>
        <v>5.876428571428571</v>
      </c>
      <c r="H56" s="530">
        <f t="shared" si="19"/>
        <v>5.876428571428571</v>
      </c>
      <c r="I56" s="530">
        <f t="shared" si="19"/>
        <v>5.876428571428571</v>
      </c>
      <c r="J56" s="530">
        <f t="shared" si="19"/>
        <v>5.876428571428571</v>
      </c>
      <c r="K56" s="530">
        <f t="shared" si="19"/>
        <v>5.876428571428571</v>
      </c>
      <c r="L56" s="530">
        <f t="shared" si="19"/>
        <v>5.876428571428571</v>
      </c>
      <c r="M56" s="530">
        <f t="shared" si="19"/>
        <v>5.876428571428571</v>
      </c>
      <c r="N56" s="40">
        <v>2</v>
      </c>
      <c r="O56" s="93" t="s">
        <v>901</v>
      </c>
    </row>
    <row r="57" spans="1:15" s="95" customFormat="1" ht="15.75" customHeight="1">
      <c r="A57" s="40">
        <v>45</v>
      </c>
      <c r="B57" s="41">
        <v>109</v>
      </c>
      <c r="C57" s="87" t="s">
        <v>379</v>
      </c>
      <c r="D57" s="87" t="s">
        <v>380</v>
      </c>
      <c r="E57" s="90" t="s">
        <v>1568</v>
      </c>
      <c r="F57" s="154">
        <v>93.85</v>
      </c>
      <c r="G57" s="530">
        <f t="shared" si="20"/>
        <v>3.351785714285714</v>
      </c>
      <c r="H57" s="530">
        <f t="shared" si="19"/>
        <v>3.351785714285714</v>
      </c>
      <c r="I57" s="530">
        <f t="shared" si="19"/>
        <v>3.351785714285714</v>
      </c>
      <c r="J57" s="530">
        <f t="shared" si="19"/>
        <v>3.351785714285714</v>
      </c>
      <c r="K57" s="530">
        <f t="shared" si="19"/>
        <v>3.351785714285714</v>
      </c>
      <c r="L57" s="530">
        <f t="shared" si="19"/>
        <v>3.351785714285714</v>
      </c>
      <c r="M57" s="530">
        <f t="shared" si="19"/>
        <v>3.351785714285714</v>
      </c>
      <c r="N57" s="110">
        <v>2</v>
      </c>
      <c r="O57" s="464" t="s">
        <v>901</v>
      </c>
    </row>
    <row r="58" spans="1:15" s="95" customFormat="1" ht="15.75" customHeight="1">
      <c r="A58" s="40">
        <v>46</v>
      </c>
      <c r="B58" s="41">
        <v>109</v>
      </c>
      <c r="C58" s="87" t="s">
        <v>379</v>
      </c>
      <c r="D58" s="87" t="s">
        <v>380</v>
      </c>
      <c r="E58" s="90" t="s">
        <v>1569</v>
      </c>
      <c r="F58" s="154">
        <v>203.49</v>
      </c>
      <c r="G58" s="530">
        <f t="shared" si="20"/>
        <v>7.2675</v>
      </c>
      <c r="H58" s="530">
        <f t="shared" si="19"/>
        <v>7.2675</v>
      </c>
      <c r="I58" s="530">
        <f t="shared" si="19"/>
        <v>7.2675</v>
      </c>
      <c r="J58" s="530">
        <f t="shared" si="19"/>
        <v>7.2675</v>
      </c>
      <c r="K58" s="530">
        <f t="shared" si="19"/>
        <v>7.2675</v>
      </c>
      <c r="L58" s="530">
        <f t="shared" si="19"/>
        <v>7.2675</v>
      </c>
      <c r="M58" s="530">
        <f t="shared" si="19"/>
        <v>7.2675</v>
      </c>
      <c r="N58" s="110">
        <v>2</v>
      </c>
      <c r="O58" s="93" t="s">
        <v>901</v>
      </c>
    </row>
    <row r="59" spans="1:15" s="95" customFormat="1" ht="16.5" customHeight="1">
      <c r="A59" s="47">
        <v>47</v>
      </c>
      <c r="B59" s="41">
        <v>109</v>
      </c>
      <c r="C59" s="32" t="s">
        <v>379</v>
      </c>
      <c r="D59" s="32" t="s">
        <v>606</v>
      </c>
      <c r="E59" s="86" t="s">
        <v>617</v>
      </c>
      <c r="F59" s="154">
        <v>29.57</v>
      </c>
      <c r="G59" s="530">
        <f>F59/4/5</f>
        <v>1.4785</v>
      </c>
      <c r="H59" s="530">
        <f>G59</f>
        <v>1.4785</v>
      </c>
      <c r="I59" s="530">
        <f>G59</f>
        <v>1.4785</v>
      </c>
      <c r="J59" s="530"/>
      <c r="K59" s="530">
        <f>G59</f>
        <v>1.4785</v>
      </c>
      <c r="L59" s="530"/>
      <c r="M59" s="530">
        <f>G59</f>
        <v>1.4785</v>
      </c>
      <c r="N59" s="40">
        <v>1</v>
      </c>
      <c r="O59" s="528" t="s">
        <v>381</v>
      </c>
    </row>
    <row r="60" spans="1:15" s="95" customFormat="1" ht="16.5" customHeight="1">
      <c r="A60" s="40">
        <v>48</v>
      </c>
      <c r="B60" s="41">
        <v>109</v>
      </c>
      <c r="C60" s="32" t="s">
        <v>379</v>
      </c>
      <c r="D60" s="32" t="s">
        <v>606</v>
      </c>
      <c r="E60" s="86" t="s">
        <v>634</v>
      </c>
      <c r="F60" s="154">
        <v>35.56</v>
      </c>
      <c r="G60" s="530">
        <f>F60/4/7</f>
        <v>1.27</v>
      </c>
      <c r="H60" s="530">
        <f>G60</f>
        <v>1.27</v>
      </c>
      <c r="I60" s="530">
        <f aca="true" t="shared" si="21" ref="I60:M62">H60</f>
        <v>1.27</v>
      </c>
      <c r="J60" s="530">
        <f t="shared" si="21"/>
        <v>1.27</v>
      </c>
      <c r="K60" s="530">
        <f t="shared" si="21"/>
        <v>1.27</v>
      </c>
      <c r="L60" s="530">
        <f t="shared" si="21"/>
        <v>1.27</v>
      </c>
      <c r="M60" s="530">
        <f t="shared" si="21"/>
        <v>1.27</v>
      </c>
      <c r="N60" s="40">
        <v>1</v>
      </c>
      <c r="O60" s="528" t="s">
        <v>901</v>
      </c>
    </row>
    <row r="61" spans="1:15" s="95" customFormat="1" ht="16.5" customHeight="1">
      <c r="A61" s="40">
        <v>49</v>
      </c>
      <c r="B61" s="41">
        <v>109</v>
      </c>
      <c r="C61" s="32" t="s">
        <v>379</v>
      </c>
      <c r="D61" s="32" t="s">
        <v>606</v>
      </c>
      <c r="E61" s="86" t="s">
        <v>623</v>
      </c>
      <c r="F61" s="154">
        <v>41.26</v>
      </c>
      <c r="G61" s="530">
        <f>F61/4/7</f>
        <v>1.4735714285714285</v>
      </c>
      <c r="H61" s="530">
        <f>G61</f>
        <v>1.4735714285714285</v>
      </c>
      <c r="I61" s="530">
        <f t="shared" si="21"/>
        <v>1.4735714285714285</v>
      </c>
      <c r="J61" s="530">
        <f t="shared" si="21"/>
        <v>1.4735714285714285</v>
      </c>
      <c r="K61" s="530">
        <f t="shared" si="21"/>
        <v>1.4735714285714285</v>
      </c>
      <c r="L61" s="530">
        <f t="shared" si="21"/>
        <v>1.4735714285714285</v>
      </c>
      <c r="M61" s="530">
        <f t="shared" si="21"/>
        <v>1.4735714285714285</v>
      </c>
      <c r="N61" s="40">
        <v>1</v>
      </c>
      <c r="O61" s="528" t="s">
        <v>901</v>
      </c>
    </row>
    <row r="62" spans="1:15" s="95" customFormat="1" ht="16.5" customHeight="1">
      <c r="A62" s="47">
        <v>50</v>
      </c>
      <c r="B62" s="41">
        <v>109</v>
      </c>
      <c r="C62" s="32" t="s">
        <v>379</v>
      </c>
      <c r="D62" s="32" t="s">
        <v>606</v>
      </c>
      <c r="E62" s="86" t="s">
        <v>624</v>
      </c>
      <c r="F62" s="154">
        <v>39.95</v>
      </c>
      <c r="G62" s="530">
        <f>F62/4/7</f>
        <v>1.4267857142857143</v>
      </c>
      <c r="H62" s="530">
        <f>G62</f>
        <v>1.4267857142857143</v>
      </c>
      <c r="I62" s="530">
        <f t="shared" si="21"/>
        <v>1.4267857142857143</v>
      </c>
      <c r="J62" s="530">
        <f t="shared" si="21"/>
        <v>1.4267857142857143</v>
      </c>
      <c r="K62" s="530">
        <f t="shared" si="21"/>
        <v>1.4267857142857143</v>
      </c>
      <c r="L62" s="530">
        <f t="shared" si="21"/>
        <v>1.4267857142857143</v>
      </c>
      <c r="M62" s="530">
        <f t="shared" si="21"/>
        <v>1.4267857142857143</v>
      </c>
      <c r="N62" s="40">
        <v>1</v>
      </c>
      <c r="O62" s="528" t="s">
        <v>901</v>
      </c>
    </row>
    <row r="63" spans="1:15" s="101" customFormat="1" ht="36">
      <c r="A63" s="40">
        <v>51</v>
      </c>
      <c r="B63" s="47">
        <v>109</v>
      </c>
      <c r="C63" s="33" t="s">
        <v>379</v>
      </c>
      <c r="D63" s="33" t="s">
        <v>380</v>
      </c>
      <c r="E63" s="128" t="s">
        <v>808</v>
      </c>
      <c r="F63" s="109">
        <v>66.28</v>
      </c>
      <c r="G63" s="124">
        <f>F63/4/4</f>
        <v>4.1425</v>
      </c>
      <c r="H63" s="109"/>
      <c r="I63" s="109">
        <f>G63</f>
        <v>4.1425</v>
      </c>
      <c r="J63" s="109"/>
      <c r="K63" s="109">
        <f>I63</f>
        <v>4.1425</v>
      </c>
      <c r="L63" s="109"/>
      <c r="M63" s="109">
        <f>I63</f>
        <v>4.1425</v>
      </c>
      <c r="N63" s="47">
        <v>1</v>
      </c>
      <c r="O63" s="93" t="s">
        <v>411</v>
      </c>
    </row>
    <row r="64" spans="1:15" ht="18">
      <c r="A64" s="40">
        <v>52</v>
      </c>
      <c r="B64" s="47">
        <v>109</v>
      </c>
      <c r="C64" s="10" t="s">
        <v>379</v>
      </c>
      <c r="D64" s="10" t="s">
        <v>380</v>
      </c>
      <c r="E64" s="10" t="s">
        <v>513</v>
      </c>
      <c r="F64" s="55">
        <v>56.71</v>
      </c>
      <c r="G64" s="124">
        <f>F64/4/4</f>
        <v>3.544375</v>
      </c>
      <c r="H64" s="109"/>
      <c r="I64" s="109">
        <f>G64</f>
        <v>3.544375</v>
      </c>
      <c r="J64" s="109"/>
      <c r="K64" s="109">
        <f>I64</f>
        <v>3.544375</v>
      </c>
      <c r="L64" s="109"/>
      <c r="M64" s="109">
        <f>I64</f>
        <v>3.544375</v>
      </c>
      <c r="N64" s="74">
        <v>1</v>
      </c>
      <c r="O64" s="37" t="s">
        <v>411</v>
      </c>
    </row>
    <row r="65" spans="1:15" ht="18">
      <c r="A65" s="47">
        <v>53</v>
      </c>
      <c r="B65" s="47">
        <v>109</v>
      </c>
      <c r="C65" s="33" t="s">
        <v>379</v>
      </c>
      <c r="D65" s="33" t="s">
        <v>380</v>
      </c>
      <c r="E65" s="10" t="s">
        <v>809</v>
      </c>
      <c r="F65" s="65">
        <v>37.74</v>
      </c>
      <c r="G65" s="124">
        <f>F65/4/4</f>
        <v>2.35875</v>
      </c>
      <c r="H65" s="109"/>
      <c r="I65" s="109">
        <f>G65</f>
        <v>2.35875</v>
      </c>
      <c r="J65" s="109"/>
      <c r="K65" s="109">
        <f>I65</f>
        <v>2.35875</v>
      </c>
      <c r="L65" s="109"/>
      <c r="M65" s="109">
        <f>I65</f>
        <v>2.35875</v>
      </c>
      <c r="N65" s="131">
        <v>1</v>
      </c>
      <c r="O65" s="93" t="s">
        <v>411</v>
      </c>
    </row>
    <row r="66" spans="1:15" ht="34.5" customHeight="1">
      <c r="A66" s="40">
        <v>54</v>
      </c>
      <c r="B66" s="47">
        <v>109</v>
      </c>
      <c r="C66" s="33" t="s">
        <v>379</v>
      </c>
      <c r="D66" s="17" t="s">
        <v>380</v>
      </c>
      <c r="E66" s="20" t="s">
        <v>262</v>
      </c>
      <c r="F66" s="55">
        <v>120</v>
      </c>
      <c r="G66" s="55">
        <f>F66/4/7</f>
        <v>4.285714285714286</v>
      </c>
      <c r="H66" s="55">
        <f aca="true" t="shared" si="22" ref="H66:K68">G66</f>
        <v>4.285714285714286</v>
      </c>
      <c r="I66" s="55">
        <f t="shared" si="22"/>
        <v>4.285714285714286</v>
      </c>
      <c r="J66" s="55">
        <f t="shared" si="22"/>
        <v>4.285714285714286</v>
      </c>
      <c r="K66" s="55">
        <f t="shared" si="22"/>
        <v>4.285714285714286</v>
      </c>
      <c r="L66" s="55">
        <f>K66</f>
        <v>4.285714285714286</v>
      </c>
      <c r="M66" s="55">
        <f>L66</f>
        <v>4.285714285714286</v>
      </c>
      <c r="N66" s="47">
        <v>2</v>
      </c>
      <c r="O66" s="17" t="s">
        <v>901</v>
      </c>
    </row>
    <row r="67" spans="1:15" ht="19.5" customHeight="1">
      <c r="A67" s="40">
        <v>55</v>
      </c>
      <c r="B67" s="47">
        <v>109</v>
      </c>
      <c r="C67" s="10" t="s">
        <v>379</v>
      </c>
      <c r="D67" s="10" t="s">
        <v>380</v>
      </c>
      <c r="E67" s="10" t="s">
        <v>251</v>
      </c>
      <c r="F67" s="55">
        <v>52.734</v>
      </c>
      <c r="G67" s="55">
        <f>F67/4/4</f>
        <v>3.295875</v>
      </c>
      <c r="H67" s="55"/>
      <c r="I67" s="55">
        <f>G67</f>
        <v>3.295875</v>
      </c>
      <c r="J67" s="55"/>
      <c r="K67" s="55">
        <f>G67</f>
        <v>3.295875</v>
      </c>
      <c r="L67" s="55"/>
      <c r="M67" s="55">
        <f>I67</f>
        <v>3.295875</v>
      </c>
      <c r="N67" s="74">
        <v>2</v>
      </c>
      <c r="O67" s="37" t="s">
        <v>411</v>
      </c>
    </row>
    <row r="68" spans="1:15" ht="18">
      <c r="A68" s="47">
        <v>56</v>
      </c>
      <c r="B68" s="47">
        <v>109</v>
      </c>
      <c r="C68" s="10" t="s">
        <v>379</v>
      </c>
      <c r="D68" s="10" t="s">
        <v>380</v>
      </c>
      <c r="E68" s="129" t="s">
        <v>810</v>
      </c>
      <c r="F68" s="65">
        <v>58.2</v>
      </c>
      <c r="G68" s="109">
        <f>F68/4/7</f>
        <v>2.0785714285714287</v>
      </c>
      <c r="H68" s="109">
        <f t="shared" si="22"/>
        <v>2.0785714285714287</v>
      </c>
      <c r="I68" s="109">
        <f t="shared" si="22"/>
        <v>2.0785714285714287</v>
      </c>
      <c r="J68" s="109">
        <f t="shared" si="22"/>
        <v>2.0785714285714287</v>
      </c>
      <c r="K68" s="109">
        <f t="shared" si="22"/>
        <v>2.0785714285714287</v>
      </c>
      <c r="L68" s="109">
        <f aca="true" t="shared" si="23" ref="L68:M75">K68</f>
        <v>2.0785714285714287</v>
      </c>
      <c r="M68" s="109">
        <f t="shared" si="23"/>
        <v>2.0785714285714287</v>
      </c>
      <c r="N68" s="69">
        <v>2</v>
      </c>
      <c r="O68" s="93" t="s">
        <v>901</v>
      </c>
    </row>
    <row r="69" spans="1:15" ht="18">
      <c r="A69" s="40">
        <v>57</v>
      </c>
      <c r="B69" s="47">
        <v>109</v>
      </c>
      <c r="C69" s="10" t="s">
        <v>379</v>
      </c>
      <c r="D69" s="10" t="s">
        <v>380</v>
      </c>
      <c r="E69" s="129" t="s">
        <v>812</v>
      </c>
      <c r="F69" s="65">
        <v>128</v>
      </c>
      <c r="G69" s="117">
        <f>F69/4/6</f>
        <v>5.333333333333333</v>
      </c>
      <c r="H69" s="65">
        <f aca="true" t="shared" si="24" ref="H69:K72">G69</f>
        <v>5.333333333333333</v>
      </c>
      <c r="I69" s="65">
        <f t="shared" si="24"/>
        <v>5.333333333333333</v>
      </c>
      <c r="J69" s="65">
        <f t="shared" si="24"/>
        <v>5.333333333333333</v>
      </c>
      <c r="K69" s="65">
        <f t="shared" si="24"/>
        <v>5.333333333333333</v>
      </c>
      <c r="L69" s="65">
        <f t="shared" si="23"/>
        <v>5.333333333333333</v>
      </c>
      <c r="M69" s="109">
        <f t="shared" si="23"/>
        <v>5.333333333333333</v>
      </c>
      <c r="N69" s="69">
        <v>3</v>
      </c>
      <c r="O69" s="93" t="s">
        <v>901</v>
      </c>
    </row>
    <row r="70" spans="1:15" ht="18">
      <c r="A70" s="40">
        <v>58</v>
      </c>
      <c r="B70" s="47">
        <v>109</v>
      </c>
      <c r="C70" s="10" t="s">
        <v>379</v>
      </c>
      <c r="D70" s="10" t="s">
        <v>380</v>
      </c>
      <c r="E70" s="129" t="s">
        <v>813</v>
      </c>
      <c r="F70" s="65">
        <v>64.77</v>
      </c>
      <c r="G70" s="109">
        <f>F70/4/7</f>
        <v>2.3132142857142854</v>
      </c>
      <c r="H70" s="109">
        <f t="shared" si="24"/>
        <v>2.3132142857142854</v>
      </c>
      <c r="I70" s="109">
        <f t="shared" si="24"/>
        <v>2.3132142857142854</v>
      </c>
      <c r="J70" s="109">
        <f t="shared" si="24"/>
        <v>2.3132142857142854</v>
      </c>
      <c r="K70" s="109">
        <f t="shared" si="24"/>
        <v>2.3132142857142854</v>
      </c>
      <c r="L70" s="109">
        <f t="shared" si="23"/>
        <v>2.3132142857142854</v>
      </c>
      <c r="M70" s="109">
        <f t="shared" si="23"/>
        <v>2.3132142857142854</v>
      </c>
      <c r="N70" s="69">
        <v>2</v>
      </c>
      <c r="O70" s="93" t="s">
        <v>901</v>
      </c>
    </row>
    <row r="71" spans="1:15" ht="18">
      <c r="A71" s="47">
        <v>59</v>
      </c>
      <c r="B71" s="47">
        <v>109</v>
      </c>
      <c r="C71" s="10" t="s">
        <v>379</v>
      </c>
      <c r="D71" s="10" t="s">
        <v>380</v>
      </c>
      <c r="E71" s="129" t="s">
        <v>814</v>
      </c>
      <c r="F71" s="65">
        <v>50.16</v>
      </c>
      <c r="G71" s="117">
        <f>F71/4/6</f>
        <v>2.09</v>
      </c>
      <c r="H71" s="65">
        <f t="shared" si="24"/>
        <v>2.09</v>
      </c>
      <c r="I71" s="65">
        <f t="shared" si="24"/>
        <v>2.09</v>
      </c>
      <c r="J71" s="65">
        <f t="shared" si="24"/>
        <v>2.09</v>
      </c>
      <c r="K71" s="65">
        <f t="shared" si="24"/>
        <v>2.09</v>
      </c>
      <c r="L71" s="65">
        <f t="shared" si="23"/>
        <v>2.09</v>
      </c>
      <c r="M71" s="109">
        <f t="shared" si="23"/>
        <v>2.09</v>
      </c>
      <c r="N71" s="69">
        <v>2</v>
      </c>
      <c r="O71" s="93" t="s">
        <v>901</v>
      </c>
    </row>
    <row r="72" spans="1:17" ht="18">
      <c r="A72" s="40">
        <v>60</v>
      </c>
      <c r="B72" s="19">
        <v>109</v>
      </c>
      <c r="C72" s="10" t="s">
        <v>379</v>
      </c>
      <c r="D72" s="10" t="s">
        <v>380</v>
      </c>
      <c r="E72" s="10" t="s">
        <v>1573</v>
      </c>
      <c r="F72" s="51">
        <v>112.61</v>
      </c>
      <c r="G72" s="92">
        <f>F72/4/6</f>
        <v>4.692083333333334</v>
      </c>
      <c r="H72" s="92">
        <f>G72</f>
        <v>4.692083333333334</v>
      </c>
      <c r="I72" s="92">
        <f t="shared" si="24"/>
        <v>4.692083333333334</v>
      </c>
      <c r="J72" s="92">
        <f t="shared" si="24"/>
        <v>4.692083333333334</v>
      </c>
      <c r="K72" s="92">
        <f t="shared" si="24"/>
        <v>4.692083333333334</v>
      </c>
      <c r="L72" s="92">
        <f t="shared" si="23"/>
        <v>4.692083333333334</v>
      </c>
      <c r="M72" s="109">
        <f t="shared" si="23"/>
        <v>4.692083333333334</v>
      </c>
      <c r="N72" s="467">
        <v>2</v>
      </c>
      <c r="O72" s="93" t="s">
        <v>901</v>
      </c>
      <c r="P72" s="355"/>
      <c r="Q72" s="95"/>
    </row>
    <row r="73" spans="1:15" s="95" customFormat="1" ht="16.5" customHeight="1">
      <c r="A73" s="40">
        <v>61</v>
      </c>
      <c r="B73" s="41">
        <v>109</v>
      </c>
      <c r="C73" s="32" t="s">
        <v>379</v>
      </c>
      <c r="D73" s="32" t="s">
        <v>606</v>
      </c>
      <c r="E73" s="86" t="s">
        <v>629</v>
      </c>
      <c r="F73" s="154">
        <v>62.92</v>
      </c>
      <c r="G73" s="530">
        <f>F73/4/7</f>
        <v>2.2471428571428573</v>
      </c>
      <c r="H73" s="530">
        <f>G73</f>
        <v>2.2471428571428573</v>
      </c>
      <c r="I73" s="530">
        <f aca="true" t="shared" si="25" ref="I73:K75">H73</f>
        <v>2.2471428571428573</v>
      </c>
      <c r="J73" s="530">
        <f t="shared" si="25"/>
        <v>2.2471428571428573</v>
      </c>
      <c r="K73" s="530">
        <f t="shared" si="25"/>
        <v>2.2471428571428573</v>
      </c>
      <c r="L73" s="530">
        <f t="shared" si="23"/>
        <v>2.2471428571428573</v>
      </c>
      <c r="M73" s="530">
        <f t="shared" si="23"/>
        <v>2.2471428571428573</v>
      </c>
      <c r="N73" s="40">
        <v>1</v>
      </c>
      <c r="O73" s="93" t="s">
        <v>901</v>
      </c>
    </row>
    <row r="74" spans="1:15" ht="16.5" customHeight="1">
      <c r="A74" s="47">
        <v>62</v>
      </c>
      <c r="B74" s="41">
        <v>109</v>
      </c>
      <c r="C74" s="32" t="s">
        <v>379</v>
      </c>
      <c r="D74" s="32" t="s">
        <v>606</v>
      </c>
      <c r="E74" s="86" t="s">
        <v>626</v>
      </c>
      <c r="F74" s="154">
        <v>23.72</v>
      </c>
      <c r="G74" s="530">
        <f>F74/4/7</f>
        <v>0.8471428571428571</v>
      </c>
      <c r="H74" s="530">
        <f>G74</f>
        <v>0.8471428571428571</v>
      </c>
      <c r="I74" s="530">
        <f t="shared" si="25"/>
        <v>0.8471428571428571</v>
      </c>
      <c r="J74" s="530">
        <f t="shared" si="25"/>
        <v>0.8471428571428571</v>
      </c>
      <c r="K74" s="530">
        <f t="shared" si="25"/>
        <v>0.8471428571428571</v>
      </c>
      <c r="L74" s="530">
        <f t="shared" si="23"/>
        <v>0.8471428571428571</v>
      </c>
      <c r="M74" s="530">
        <f t="shared" si="23"/>
        <v>0.8471428571428571</v>
      </c>
      <c r="N74" s="40">
        <v>1</v>
      </c>
      <c r="O74" s="93" t="s">
        <v>901</v>
      </c>
    </row>
    <row r="75" spans="1:15" ht="16.5" customHeight="1">
      <c r="A75" s="40">
        <v>63</v>
      </c>
      <c r="B75" s="41">
        <v>109</v>
      </c>
      <c r="C75" s="32" t="s">
        <v>379</v>
      </c>
      <c r="D75" s="32" t="s">
        <v>606</v>
      </c>
      <c r="E75" s="86" t="s">
        <v>1565</v>
      </c>
      <c r="F75" s="154">
        <v>43.39</v>
      </c>
      <c r="G75" s="530">
        <f>F75/4/7</f>
        <v>1.549642857142857</v>
      </c>
      <c r="H75" s="530">
        <f>G75</f>
        <v>1.549642857142857</v>
      </c>
      <c r="I75" s="530">
        <f t="shared" si="25"/>
        <v>1.549642857142857</v>
      </c>
      <c r="J75" s="530">
        <f t="shared" si="25"/>
        <v>1.549642857142857</v>
      </c>
      <c r="K75" s="530">
        <f t="shared" si="25"/>
        <v>1.549642857142857</v>
      </c>
      <c r="L75" s="530">
        <f t="shared" si="23"/>
        <v>1.549642857142857</v>
      </c>
      <c r="M75" s="530">
        <f t="shared" si="23"/>
        <v>1.549642857142857</v>
      </c>
      <c r="N75" s="110">
        <v>1</v>
      </c>
      <c r="O75" s="93" t="s">
        <v>901</v>
      </c>
    </row>
    <row r="76" spans="1:15" ht="16.5" customHeight="1">
      <c r="A76" s="40">
        <v>64</v>
      </c>
      <c r="B76" s="41">
        <v>109</v>
      </c>
      <c r="C76" s="32" t="s">
        <v>379</v>
      </c>
      <c r="D76" s="32" t="s">
        <v>606</v>
      </c>
      <c r="E76" s="86" t="s">
        <v>632</v>
      </c>
      <c r="F76" s="154">
        <v>24.88</v>
      </c>
      <c r="G76" s="530">
        <v>1.55</v>
      </c>
      <c r="H76" s="530"/>
      <c r="I76" s="530">
        <v>1.55</v>
      </c>
      <c r="J76" s="530"/>
      <c r="K76" s="530">
        <v>1.55</v>
      </c>
      <c r="L76" s="530"/>
      <c r="M76" s="530">
        <v>1.55</v>
      </c>
      <c r="N76" s="40">
        <v>1</v>
      </c>
      <c r="O76" s="93" t="s">
        <v>901</v>
      </c>
    </row>
    <row r="77" spans="1:15" ht="16.5" customHeight="1">
      <c r="A77" s="47">
        <v>65</v>
      </c>
      <c r="B77" s="41">
        <v>109</v>
      </c>
      <c r="C77" s="32" t="s">
        <v>379</v>
      </c>
      <c r="D77" s="32" t="s">
        <v>606</v>
      </c>
      <c r="E77" s="86" t="s">
        <v>633</v>
      </c>
      <c r="F77" s="154">
        <v>38.81</v>
      </c>
      <c r="G77" s="530">
        <f>F77/4/7</f>
        <v>1.3860714285714286</v>
      </c>
      <c r="H77" s="530">
        <f aca="true" t="shared" si="26" ref="H77:M79">G77</f>
        <v>1.3860714285714286</v>
      </c>
      <c r="I77" s="530">
        <f t="shared" si="26"/>
        <v>1.3860714285714286</v>
      </c>
      <c r="J77" s="530">
        <f t="shared" si="26"/>
        <v>1.3860714285714286</v>
      </c>
      <c r="K77" s="530">
        <f t="shared" si="26"/>
        <v>1.3860714285714286</v>
      </c>
      <c r="L77" s="530">
        <f t="shared" si="26"/>
        <v>1.3860714285714286</v>
      </c>
      <c r="M77" s="530">
        <f t="shared" si="26"/>
        <v>1.3860714285714286</v>
      </c>
      <c r="N77" s="40">
        <v>1</v>
      </c>
      <c r="O77" s="93" t="s">
        <v>901</v>
      </c>
    </row>
    <row r="78" spans="1:15" ht="16.5" customHeight="1">
      <c r="A78" s="40">
        <v>66</v>
      </c>
      <c r="B78" s="41">
        <v>109</v>
      </c>
      <c r="C78" s="32" t="s">
        <v>379</v>
      </c>
      <c r="D78" s="32" t="s">
        <v>606</v>
      </c>
      <c r="E78" s="86" t="s">
        <v>627</v>
      </c>
      <c r="F78" s="154">
        <v>42.61</v>
      </c>
      <c r="G78" s="530">
        <f>F78/4/7</f>
        <v>1.5217857142857143</v>
      </c>
      <c r="H78" s="530">
        <f t="shared" si="26"/>
        <v>1.5217857142857143</v>
      </c>
      <c r="I78" s="530">
        <f t="shared" si="26"/>
        <v>1.5217857142857143</v>
      </c>
      <c r="J78" s="530">
        <f t="shared" si="26"/>
        <v>1.5217857142857143</v>
      </c>
      <c r="K78" s="530">
        <f t="shared" si="26"/>
        <v>1.5217857142857143</v>
      </c>
      <c r="L78" s="530">
        <f t="shared" si="26"/>
        <v>1.5217857142857143</v>
      </c>
      <c r="M78" s="530">
        <f t="shared" si="26"/>
        <v>1.5217857142857143</v>
      </c>
      <c r="N78" s="40">
        <v>1</v>
      </c>
      <c r="O78" s="93" t="s">
        <v>901</v>
      </c>
    </row>
    <row r="79" spans="1:15" ht="16.5" customHeight="1">
      <c r="A79" s="40">
        <v>67</v>
      </c>
      <c r="B79" s="41">
        <v>109</v>
      </c>
      <c r="C79" s="32" t="s">
        <v>379</v>
      </c>
      <c r="D79" s="32" t="s">
        <v>606</v>
      </c>
      <c r="E79" s="86" t="s">
        <v>628</v>
      </c>
      <c r="F79" s="154">
        <v>34.53</v>
      </c>
      <c r="G79" s="530">
        <f>F79/4/7</f>
        <v>1.2332142857142858</v>
      </c>
      <c r="H79" s="530">
        <f t="shared" si="26"/>
        <v>1.2332142857142858</v>
      </c>
      <c r="I79" s="530">
        <f t="shared" si="26"/>
        <v>1.2332142857142858</v>
      </c>
      <c r="J79" s="530">
        <f t="shared" si="26"/>
        <v>1.2332142857142858</v>
      </c>
      <c r="K79" s="530">
        <f t="shared" si="26"/>
        <v>1.2332142857142858</v>
      </c>
      <c r="L79" s="530">
        <f t="shared" si="26"/>
        <v>1.2332142857142858</v>
      </c>
      <c r="M79" s="530">
        <f t="shared" si="26"/>
        <v>1.2332142857142858</v>
      </c>
      <c r="N79" s="40">
        <v>1</v>
      </c>
      <c r="O79" s="93" t="s">
        <v>901</v>
      </c>
    </row>
    <row r="80" spans="1:15" ht="17.25">
      <c r="A80" s="547" t="s">
        <v>382</v>
      </c>
      <c r="B80" s="548"/>
      <c r="C80" s="549"/>
      <c r="D80" s="5"/>
      <c r="E80" s="5"/>
      <c r="F80" s="77">
        <f>SUM(F13:F79)</f>
        <v>4101.196999999999</v>
      </c>
      <c r="G80" s="77">
        <f aca="true" t="shared" si="27" ref="G80:N80">SUM(G13:G79)</f>
        <v>162.42213690476189</v>
      </c>
      <c r="H80" s="77">
        <f t="shared" si="27"/>
        <v>140.97642857142858</v>
      </c>
      <c r="I80" s="77">
        <f t="shared" si="27"/>
        <v>159.6621369047619</v>
      </c>
      <c r="J80" s="77">
        <f t="shared" si="27"/>
        <v>139.4979285714286</v>
      </c>
      <c r="K80" s="77">
        <f t="shared" si="27"/>
        <v>161.3221369047619</v>
      </c>
      <c r="L80" s="77">
        <f t="shared" si="27"/>
        <v>139.4979285714286</v>
      </c>
      <c r="M80" s="77">
        <f t="shared" si="27"/>
        <v>161.3221369047619</v>
      </c>
      <c r="N80" s="130">
        <f t="shared" si="27"/>
        <v>111</v>
      </c>
      <c r="O80" s="43"/>
    </row>
    <row r="81" spans="1:15" ht="14.25">
      <c r="A81" s="210"/>
      <c r="B81" s="181" t="s">
        <v>391</v>
      </c>
      <c r="C81" s="14"/>
      <c r="D81" s="534" t="s">
        <v>898</v>
      </c>
      <c r="E81" s="534"/>
      <c r="F81" s="534"/>
      <c r="G81" s="534"/>
      <c r="H81" s="534"/>
      <c r="I81" s="534"/>
      <c r="J81" s="534"/>
      <c r="K81" s="14"/>
      <c r="L81" s="14"/>
      <c r="M81" s="14"/>
      <c r="N81" s="14"/>
      <c r="O81" s="230"/>
    </row>
    <row r="82" spans="1:15" ht="14.25">
      <c r="A82" s="211"/>
      <c r="B82" s="211"/>
      <c r="C82" s="212"/>
      <c r="D82" s="534" t="s">
        <v>1555</v>
      </c>
      <c r="E82" s="534"/>
      <c r="F82" s="534"/>
      <c r="G82" s="534"/>
      <c r="H82" s="534"/>
      <c r="I82" s="534"/>
      <c r="J82" s="534"/>
      <c r="K82" s="14"/>
      <c r="L82" s="14"/>
      <c r="M82" s="14"/>
      <c r="N82" s="14"/>
      <c r="O82" s="230"/>
    </row>
    <row r="83" spans="1:15" ht="14.25">
      <c r="A83" s="211"/>
      <c r="B83" s="211"/>
      <c r="C83" s="212"/>
      <c r="D83" s="534" t="s">
        <v>394</v>
      </c>
      <c r="E83" s="534"/>
      <c r="F83" s="534"/>
      <c r="G83" s="14"/>
      <c r="H83" s="14"/>
      <c r="I83" s="14"/>
      <c r="J83" s="14"/>
      <c r="K83" s="14"/>
      <c r="L83" s="14"/>
      <c r="M83" s="14"/>
      <c r="N83" s="14"/>
      <c r="O83" s="230"/>
    </row>
    <row r="84" spans="1:15" ht="14.25">
      <c r="A84" s="211"/>
      <c r="B84" s="211"/>
      <c r="C84" s="212"/>
      <c r="D84" s="431"/>
      <c r="E84" s="431"/>
      <c r="F84" s="431"/>
      <c r="G84" s="14"/>
      <c r="H84" s="14"/>
      <c r="I84" s="14"/>
      <c r="J84" s="14"/>
      <c r="K84" s="14"/>
      <c r="L84" s="14"/>
      <c r="M84" s="14"/>
      <c r="N84" s="14"/>
      <c r="O84" s="230"/>
    </row>
    <row r="85" spans="1:15" ht="14.25">
      <c r="A85" s="541" t="s">
        <v>1575</v>
      </c>
      <c r="B85" s="541"/>
      <c r="C85" s="541"/>
      <c r="D85" s="541"/>
      <c r="E85" s="213"/>
      <c r="F85" s="210"/>
      <c r="G85" s="14"/>
      <c r="H85" s="14"/>
      <c r="I85" s="14"/>
      <c r="J85" s="14"/>
      <c r="K85" s="14"/>
      <c r="L85" s="14"/>
      <c r="M85" s="14"/>
      <c r="N85" s="14"/>
      <c r="O85" s="230"/>
    </row>
    <row r="86" spans="1:15" ht="14.25">
      <c r="A86" s="210"/>
      <c r="B86" s="518"/>
      <c r="C86" s="213"/>
      <c r="D86" s="213"/>
      <c r="E86" s="213"/>
      <c r="F86" s="210"/>
      <c r="G86" s="14"/>
      <c r="H86" s="14"/>
      <c r="I86" s="14"/>
      <c r="J86" s="14"/>
      <c r="K86" s="14"/>
      <c r="L86" s="14"/>
      <c r="M86" s="14"/>
      <c r="N86" s="14"/>
      <c r="O86" s="230"/>
    </row>
    <row r="87" spans="1:15" ht="14.25">
      <c r="A87" s="210"/>
      <c r="B87" s="181" t="s">
        <v>395</v>
      </c>
      <c r="C87" s="14"/>
      <c r="D87" s="14"/>
      <c r="E87" s="14"/>
      <c r="F87" s="210"/>
      <c r="G87" s="14"/>
      <c r="H87" s="14"/>
      <c r="I87" s="14"/>
      <c r="J87" s="14"/>
      <c r="K87" s="14"/>
      <c r="L87" s="14"/>
      <c r="M87" s="14"/>
      <c r="N87" s="14"/>
      <c r="O87" s="230"/>
    </row>
    <row r="88" spans="1:15" ht="14.25">
      <c r="A88" s="542" t="s">
        <v>396</v>
      </c>
      <c r="B88" s="542"/>
      <c r="C88" s="542"/>
      <c r="D88" s="14"/>
      <c r="E88" s="14" t="s">
        <v>397</v>
      </c>
      <c r="F88" s="210"/>
      <c r="G88" s="14" t="s">
        <v>398</v>
      </c>
      <c r="H88" s="14"/>
      <c r="I88" s="14"/>
      <c r="J88" s="14"/>
      <c r="K88" s="14"/>
      <c r="L88" s="14"/>
      <c r="M88" s="14"/>
      <c r="N88" s="14"/>
      <c r="O88" s="230"/>
    </row>
    <row r="89" spans="1:15" ht="14.25">
      <c r="A89" s="210"/>
      <c r="B89" s="210"/>
      <c r="C89" s="14"/>
      <c r="D89" s="14"/>
      <c r="E89" s="14"/>
      <c r="F89" s="210"/>
      <c r="G89" s="14"/>
      <c r="H89" s="14"/>
      <c r="I89" s="14"/>
      <c r="J89" s="14"/>
      <c r="K89" s="14"/>
      <c r="L89" s="14"/>
      <c r="M89" s="14"/>
      <c r="N89" s="14"/>
      <c r="O89" s="230"/>
    </row>
    <row r="90" spans="1:15" ht="14.25">
      <c r="A90" s="534" t="s">
        <v>399</v>
      </c>
      <c r="B90" s="534"/>
      <c r="C90" s="534"/>
      <c r="D90" s="534"/>
      <c r="E90" s="14" t="s">
        <v>397</v>
      </c>
      <c r="F90" s="210"/>
      <c r="G90" s="14" t="s">
        <v>256</v>
      </c>
      <c r="H90" s="14"/>
      <c r="I90" s="14"/>
      <c r="J90" s="14"/>
      <c r="K90" s="14"/>
      <c r="L90" s="14"/>
      <c r="M90" s="14"/>
      <c r="N90" s="14"/>
      <c r="O90" s="230"/>
    </row>
    <row r="91" spans="1:15" ht="14.25">
      <c r="A91" s="210"/>
      <c r="B91" s="210"/>
      <c r="C91" s="14"/>
      <c r="D91" s="14"/>
      <c r="E91" s="14"/>
      <c r="F91" s="210"/>
      <c r="G91" s="14"/>
      <c r="H91" s="14"/>
      <c r="I91" s="14"/>
      <c r="J91" s="14"/>
      <c r="K91" s="14"/>
      <c r="L91" s="14"/>
      <c r="M91" s="14"/>
      <c r="N91" s="14"/>
      <c r="O91" s="230"/>
    </row>
    <row r="92" spans="1:15" ht="14.25">
      <c r="A92" s="534" t="s">
        <v>400</v>
      </c>
      <c r="B92" s="534"/>
      <c r="C92" s="534"/>
      <c r="D92" s="14"/>
      <c r="E92" s="14" t="s">
        <v>397</v>
      </c>
      <c r="F92" s="210"/>
      <c r="G92" s="14" t="s">
        <v>401</v>
      </c>
      <c r="H92" s="14"/>
      <c r="I92" s="14"/>
      <c r="J92" s="14"/>
      <c r="K92" s="14"/>
      <c r="L92" s="14"/>
      <c r="M92" s="14"/>
      <c r="N92" s="14"/>
      <c r="O92" s="230"/>
    </row>
    <row r="93" spans="1:15" ht="14.25">
      <c r="A93" s="210"/>
      <c r="B93" s="210"/>
      <c r="C93" s="14"/>
      <c r="D93" s="14"/>
      <c r="E93" s="14"/>
      <c r="F93" s="210"/>
      <c r="G93" s="14"/>
      <c r="H93" s="14"/>
      <c r="I93" s="14"/>
      <c r="J93" s="14"/>
      <c r="K93" s="14"/>
      <c r="L93" s="14"/>
      <c r="M93" s="14"/>
      <c r="N93" s="14"/>
      <c r="O93" s="230"/>
    </row>
    <row r="94" spans="1:15" ht="14.25">
      <c r="A94" s="534" t="s">
        <v>13</v>
      </c>
      <c r="B94" s="534"/>
      <c r="C94" s="534"/>
      <c r="D94" s="14"/>
      <c r="E94" s="14" t="s">
        <v>397</v>
      </c>
      <c r="F94" s="210"/>
      <c r="G94" s="14" t="s">
        <v>1074</v>
      </c>
      <c r="H94" s="14"/>
      <c r="I94" s="14"/>
      <c r="J94" s="14"/>
      <c r="K94" s="14"/>
      <c r="L94" s="14"/>
      <c r="M94" s="14"/>
      <c r="N94" s="14"/>
      <c r="O94" s="230"/>
    </row>
    <row r="95" spans="1:15" ht="14.25">
      <c r="A95" s="210"/>
      <c r="B95" s="210"/>
      <c r="C95" s="14"/>
      <c r="D95" s="14"/>
      <c r="E95" s="14"/>
      <c r="F95" s="210"/>
      <c r="G95" s="14"/>
      <c r="H95" s="14"/>
      <c r="I95" s="14"/>
      <c r="J95" s="14"/>
      <c r="K95" s="14"/>
      <c r="L95" s="14"/>
      <c r="M95" s="14"/>
      <c r="N95" s="14"/>
      <c r="O95" s="230"/>
    </row>
    <row r="96" spans="1:15" ht="14.25">
      <c r="A96" s="534" t="s">
        <v>402</v>
      </c>
      <c r="B96" s="534"/>
      <c r="C96" s="534"/>
      <c r="D96" s="14"/>
      <c r="E96" s="540" t="s">
        <v>190</v>
      </c>
      <c r="F96" s="540"/>
      <c r="G96" s="14" t="s">
        <v>1576</v>
      </c>
      <c r="H96" s="14"/>
      <c r="I96" s="14"/>
      <c r="J96" s="14"/>
      <c r="K96" s="14"/>
      <c r="L96" s="14"/>
      <c r="M96" s="14"/>
      <c r="N96" s="14"/>
      <c r="O96" s="230"/>
    </row>
    <row r="97" spans="1:15" ht="14.25">
      <c r="A97" s="534" t="s">
        <v>402</v>
      </c>
      <c r="B97" s="534"/>
      <c r="C97" s="534"/>
      <c r="D97" s="14"/>
      <c r="E97" s="540" t="s">
        <v>190</v>
      </c>
      <c r="F97" s="540"/>
      <c r="G97" s="534" t="s">
        <v>1577</v>
      </c>
      <c r="H97" s="534"/>
      <c r="I97" s="534"/>
      <c r="J97" s="212"/>
      <c r="K97" s="212"/>
      <c r="L97" s="212"/>
      <c r="M97" s="212"/>
      <c r="N97" s="212"/>
      <c r="O97" s="231"/>
    </row>
    <row r="98" spans="1:15" ht="18">
      <c r="A98" s="31"/>
      <c r="B98" s="39"/>
      <c r="C98" s="3"/>
      <c r="D98" s="3"/>
      <c r="E98" s="3"/>
      <c r="F98" s="39"/>
      <c r="G98" s="39"/>
      <c r="H98" s="39"/>
      <c r="I98" s="39"/>
      <c r="J98" s="39"/>
      <c r="K98" s="39"/>
      <c r="L98" s="39"/>
      <c r="M98" s="39"/>
      <c r="N98" s="39"/>
      <c r="O98" s="102"/>
    </row>
    <row r="99" ht="18">
      <c r="A99" s="39"/>
    </row>
  </sheetData>
  <sheetProtection/>
  <mergeCells count="35">
    <mergeCell ref="A80:C80"/>
    <mergeCell ref="D81:J81"/>
    <mergeCell ref="D82:J82"/>
    <mergeCell ref="D83:F83"/>
    <mergeCell ref="G97:I97"/>
    <mergeCell ref="G11:M11"/>
    <mergeCell ref="M30:M31"/>
    <mergeCell ref="G30:G31"/>
    <mergeCell ref="H30:H31"/>
    <mergeCell ref="I30:I31"/>
    <mergeCell ref="J5:N5"/>
    <mergeCell ref="A6:D6"/>
    <mergeCell ref="A8:O8"/>
    <mergeCell ref="A9:O9"/>
    <mergeCell ref="A10:O10"/>
    <mergeCell ref="K30:K31"/>
    <mergeCell ref="L30:L31"/>
    <mergeCell ref="N30:N31"/>
    <mergeCell ref="J30:J31"/>
    <mergeCell ref="A1:C1"/>
    <mergeCell ref="J1:N1"/>
    <mergeCell ref="J2:N2"/>
    <mergeCell ref="A3:D3"/>
    <mergeCell ref="J3:N3"/>
    <mergeCell ref="A4:D4"/>
    <mergeCell ref="J4:N4"/>
    <mergeCell ref="E96:F96"/>
    <mergeCell ref="A97:C97"/>
    <mergeCell ref="E97:F97"/>
    <mergeCell ref="A85:D85"/>
    <mergeCell ref="A88:C88"/>
    <mergeCell ref="A90:D90"/>
    <mergeCell ref="A92:C92"/>
    <mergeCell ref="A94:C94"/>
    <mergeCell ref="A96:C9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48" r:id="rId1"/>
  <rowBreaks count="1" manualBreakCount="1"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0"/>
  <sheetViews>
    <sheetView view="pageBreakPreview" zoomScale="80" zoomScaleSheetLayoutView="80" zoomScalePageLayoutView="0" workbookViewId="0" topLeftCell="B1">
      <selection activeCell="F81" sqref="F81"/>
    </sheetView>
  </sheetViews>
  <sheetFormatPr defaultColWidth="9.140625" defaultRowHeight="15"/>
  <cols>
    <col min="1" max="1" width="6.00390625" style="95" customWidth="1"/>
    <col min="2" max="2" width="9.7109375" style="95" customWidth="1"/>
    <col min="3" max="3" width="27.57421875" style="95" customWidth="1"/>
    <col min="4" max="4" width="19.00390625" style="95" customWidth="1"/>
    <col min="5" max="5" width="23.140625" style="95" customWidth="1"/>
    <col min="6" max="12" width="8.7109375" style="396" customWidth="1"/>
    <col min="13" max="13" width="10.00390625" style="396" customWidth="1"/>
    <col min="14" max="14" width="24.00390625" style="96" customWidth="1"/>
    <col min="15" max="15" width="8.8515625" style="95" customWidth="1"/>
  </cols>
  <sheetData>
    <row r="1" spans="1:15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  <c r="O1"/>
    </row>
    <row r="2" spans="1:15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  <c r="O2"/>
    </row>
    <row r="3" spans="1:15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  <c r="O3"/>
    </row>
    <row r="4" spans="1:15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  <c r="O4"/>
    </row>
    <row r="5" spans="1:15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  <c r="O5"/>
    </row>
    <row r="6" spans="1:15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  <c r="O6"/>
    </row>
    <row r="7" spans="1:14" ht="18">
      <c r="A7" s="3"/>
      <c r="B7" s="3"/>
      <c r="C7" s="3"/>
      <c r="D7" s="3"/>
      <c r="E7" s="3"/>
      <c r="F7" s="97"/>
      <c r="G7" s="97"/>
      <c r="H7" s="97"/>
      <c r="I7" s="97"/>
      <c r="J7" s="97"/>
      <c r="K7" s="97"/>
      <c r="L7" s="97"/>
      <c r="M7" s="97"/>
      <c r="N7" s="102"/>
    </row>
    <row r="8" spans="1:14" ht="18">
      <c r="A8" s="555" t="s">
        <v>368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</row>
    <row r="9" spans="1:14" ht="18">
      <c r="A9" s="555" t="s">
        <v>1075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</row>
    <row r="10" spans="1:14" ht="18">
      <c r="A10" s="555" t="s">
        <v>1360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</row>
    <row r="11" spans="1:14" ht="18">
      <c r="A11" s="3"/>
      <c r="B11" s="3"/>
      <c r="C11" s="3"/>
      <c r="D11" s="3"/>
      <c r="E11" s="3"/>
      <c r="F11" s="97"/>
      <c r="G11" s="97"/>
      <c r="H11" s="97"/>
      <c r="I11" s="97"/>
      <c r="J11" s="97"/>
      <c r="K11" s="97"/>
      <c r="L11" s="97"/>
      <c r="M11" s="97"/>
      <c r="N11" s="102"/>
    </row>
    <row r="12" spans="1:14" ht="87">
      <c r="A12" s="4" t="s">
        <v>369</v>
      </c>
      <c r="B12" s="4" t="s">
        <v>185</v>
      </c>
      <c r="C12" s="71" t="s">
        <v>347</v>
      </c>
      <c r="D12" s="46" t="s">
        <v>187</v>
      </c>
      <c r="E12" s="72" t="s">
        <v>370</v>
      </c>
      <c r="F12" s="46" t="s">
        <v>188</v>
      </c>
      <c r="G12" s="556" t="s">
        <v>371</v>
      </c>
      <c r="H12" s="557"/>
      <c r="I12" s="557"/>
      <c r="J12" s="557"/>
      <c r="K12" s="557"/>
      <c r="L12" s="558"/>
      <c r="M12" s="46" t="s">
        <v>196</v>
      </c>
      <c r="N12" s="133" t="s">
        <v>372</v>
      </c>
    </row>
    <row r="13" spans="1:14" ht="18">
      <c r="A13" s="5"/>
      <c r="B13" s="5"/>
      <c r="C13" s="5"/>
      <c r="D13" s="5"/>
      <c r="E13" s="5"/>
      <c r="F13" s="72"/>
      <c r="G13" s="72" t="s">
        <v>373</v>
      </c>
      <c r="H13" s="72" t="s">
        <v>374</v>
      </c>
      <c r="I13" s="72" t="s">
        <v>375</v>
      </c>
      <c r="J13" s="72" t="s">
        <v>376</v>
      </c>
      <c r="K13" s="72" t="s">
        <v>377</v>
      </c>
      <c r="L13" s="72" t="s">
        <v>378</v>
      </c>
      <c r="M13" s="72"/>
      <c r="N13" s="43"/>
    </row>
    <row r="14" spans="1:14" ht="18">
      <c r="A14" s="40">
        <v>1</v>
      </c>
      <c r="B14" s="11">
        <v>94</v>
      </c>
      <c r="C14" s="10" t="s">
        <v>522</v>
      </c>
      <c r="D14" s="10" t="s">
        <v>129</v>
      </c>
      <c r="E14" s="10" t="s">
        <v>436</v>
      </c>
      <c r="F14" s="55">
        <v>2.08</v>
      </c>
      <c r="G14" s="55">
        <v>2.08</v>
      </c>
      <c r="H14" s="55"/>
      <c r="I14" s="55"/>
      <c r="J14" s="55"/>
      <c r="K14" s="55"/>
      <c r="L14" s="55"/>
      <c r="M14" s="47" t="s">
        <v>384</v>
      </c>
      <c r="N14" s="37" t="s">
        <v>819</v>
      </c>
    </row>
    <row r="15" spans="1:14" ht="18">
      <c r="A15" s="40">
        <v>2</v>
      </c>
      <c r="B15" s="11">
        <v>109</v>
      </c>
      <c r="C15" s="10" t="s">
        <v>379</v>
      </c>
      <c r="D15" s="10" t="s">
        <v>380</v>
      </c>
      <c r="E15" s="10" t="s">
        <v>104</v>
      </c>
      <c r="F15" s="55">
        <v>223.37</v>
      </c>
      <c r="G15" s="55">
        <f>F15/4/5</f>
        <v>11.1685</v>
      </c>
      <c r="H15" s="55">
        <f>G15</f>
        <v>11.1685</v>
      </c>
      <c r="I15" s="55">
        <f>H15</f>
        <v>11.1685</v>
      </c>
      <c r="J15" s="55">
        <f>I15</f>
        <v>11.1685</v>
      </c>
      <c r="K15" s="55">
        <f>J15</f>
        <v>11.1685</v>
      </c>
      <c r="L15" s="55"/>
      <c r="M15" s="47" t="s">
        <v>442</v>
      </c>
      <c r="N15" s="37" t="s">
        <v>381</v>
      </c>
    </row>
    <row r="16" spans="1:14" ht="18">
      <c r="A16" s="40">
        <v>3</v>
      </c>
      <c r="B16" s="11">
        <v>109</v>
      </c>
      <c r="C16" s="10" t="s">
        <v>379</v>
      </c>
      <c r="D16" s="10" t="s">
        <v>380</v>
      </c>
      <c r="E16" s="10" t="s">
        <v>1553</v>
      </c>
      <c r="F16" s="55">
        <v>88.16</v>
      </c>
      <c r="G16" s="68"/>
      <c r="H16" s="68">
        <f>F16/4/3</f>
        <v>7.346666666666667</v>
      </c>
      <c r="I16" s="68"/>
      <c r="J16" s="68">
        <f>H16</f>
        <v>7.346666666666667</v>
      </c>
      <c r="K16" s="68"/>
      <c r="L16" s="55">
        <f>H16</f>
        <v>7.346666666666667</v>
      </c>
      <c r="M16" s="47">
        <v>3</v>
      </c>
      <c r="N16" s="103" t="s">
        <v>388</v>
      </c>
    </row>
    <row r="17" spans="1:15" ht="18">
      <c r="A17" s="40">
        <v>4</v>
      </c>
      <c r="B17" s="11">
        <v>109</v>
      </c>
      <c r="C17" s="10" t="s">
        <v>379</v>
      </c>
      <c r="D17" s="10" t="s">
        <v>380</v>
      </c>
      <c r="E17" s="10" t="s">
        <v>389</v>
      </c>
      <c r="F17" s="55">
        <v>136.315</v>
      </c>
      <c r="G17" s="68">
        <f>F17/4/3</f>
        <v>11.359583333333333</v>
      </c>
      <c r="H17" s="68"/>
      <c r="I17" s="68">
        <f>G17</f>
        <v>11.359583333333333</v>
      </c>
      <c r="J17" s="68"/>
      <c r="K17" s="68">
        <f>G17</f>
        <v>11.359583333333333</v>
      </c>
      <c r="L17" s="391"/>
      <c r="M17" s="47" t="s">
        <v>442</v>
      </c>
      <c r="N17" s="93" t="s">
        <v>388</v>
      </c>
      <c r="O17"/>
    </row>
    <row r="18" spans="1:15" ht="18">
      <c r="A18" s="40">
        <v>5</v>
      </c>
      <c r="B18" s="220">
        <v>76</v>
      </c>
      <c r="C18" s="86" t="s">
        <v>89</v>
      </c>
      <c r="D18" s="86" t="s">
        <v>385</v>
      </c>
      <c r="E18" s="86" t="s">
        <v>446</v>
      </c>
      <c r="F18" s="222">
        <v>6</v>
      </c>
      <c r="G18" s="223">
        <v>0.75</v>
      </c>
      <c r="H18" s="223"/>
      <c r="I18" s="223"/>
      <c r="J18" s="223"/>
      <c r="K18" s="223">
        <v>0.75</v>
      </c>
      <c r="L18" s="223"/>
      <c r="M18" s="223" t="s">
        <v>442</v>
      </c>
      <c r="N18" s="247" t="s">
        <v>387</v>
      </c>
      <c r="O18"/>
    </row>
    <row r="19" spans="1:14" s="132" customFormat="1" ht="18">
      <c r="A19" s="40">
        <v>6</v>
      </c>
      <c r="B19" s="365">
        <v>2923</v>
      </c>
      <c r="C19" s="362" t="s">
        <v>1137</v>
      </c>
      <c r="D19" s="362" t="s">
        <v>1138</v>
      </c>
      <c r="E19" s="376" t="s">
        <v>1139</v>
      </c>
      <c r="F19" s="363">
        <v>30</v>
      </c>
      <c r="G19" s="363"/>
      <c r="H19" s="363">
        <f>F19/4/2</f>
        <v>3.75</v>
      </c>
      <c r="I19" s="363"/>
      <c r="J19" s="363"/>
      <c r="K19" s="363">
        <f>H19</f>
        <v>3.75</v>
      </c>
      <c r="L19" s="363"/>
      <c r="M19" s="383">
        <v>2</v>
      </c>
      <c r="N19" s="376" t="s">
        <v>387</v>
      </c>
    </row>
    <row r="20" spans="1:15" ht="15.75" customHeight="1">
      <c r="A20" s="553">
        <v>7</v>
      </c>
      <c r="B20" s="89">
        <v>109</v>
      </c>
      <c r="C20" s="87" t="s">
        <v>379</v>
      </c>
      <c r="D20" s="87" t="s">
        <v>380</v>
      </c>
      <c r="E20" s="90" t="s">
        <v>674</v>
      </c>
      <c r="F20" s="41">
        <v>148.25</v>
      </c>
      <c r="G20" s="545">
        <f>(F20+F21)/4/3</f>
        <v>12.362499999999999</v>
      </c>
      <c r="H20" s="553"/>
      <c r="I20" s="545">
        <f>G20</f>
        <v>12.362499999999999</v>
      </c>
      <c r="J20" s="553"/>
      <c r="K20" s="545">
        <f>G20</f>
        <v>12.362499999999999</v>
      </c>
      <c r="L20" s="553"/>
      <c r="M20" s="69" t="s">
        <v>442</v>
      </c>
      <c r="N20" s="87" t="s">
        <v>388</v>
      </c>
      <c r="O20"/>
    </row>
    <row r="21" spans="1:15" ht="15.75" customHeight="1">
      <c r="A21" s="554"/>
      <c r="B21" s="89">
        <v>447</v>
      </c>
      <c r="C21" s="87" t="s">
        <v>676</v>
      </c>
      <c r="D21" s="87"/>
      <c r="E21" s="90" t="s">
        <v>674</v>
      </c>
      <c r="F21" s="41">
        <v>0.1</v>
      </c>
      <c r="G21" s="546"/>
      <c r="H21" s="554"/>
      <c r="I21" s="546"/>
      <c r="J21" s="554"/>
      <c r="K21" s="546"/>
      <c r="L21" s="554"/>
      <c r="M21" s="41" t="s">
        <v>384</v>
      </c>
      <c r="N21" s="87"/>
      <c r="O21"/>
    </row>
    <row r="22" spans="1:15" ht="15.75" customHeight="1">
      <c r="A22" s="41">
        <v>8</v>
      </c>
      <c r="B22" s="89">
        <v>97</v>
      </c>
      <c r="C22" s="87" t="s">
        <v>128</v>
      </c>
      <c r="D22" s="87" t="s">
        <v>656</v>
      </c>
      <c r="E22" s="90" t="s">
        <v>657</v>
      </c>
      <c r="F22" s="41">
        <v>2.3</v>
      </c>
      <c r="G22" s="41"/>
      <c r="H22" s="41">
        <v>0.29</v>
      </c>
      <c r="I22" s="41"/>
      <c r="J22" s="41"/>
      <c r="K22" s="41">
        <v>0.29</v>
      </c>
      <c r="L22" s="41"/>
      <c r="M22" s="69" t="s">
        <v>442</v>
      </c>
      <c r="N22" s="87" t="s">
        <v>658</v>
      </c>
      <c r="O22"/>
    </row>
    <row r="23" spans="1:15" ht="15.75" customHeight="1">
      <c r="A23" s="41">
        <v>9</v>
      </c>
      <c r="B23" s="89">
        <v>283</v>
      </c>
      <c r="C23" s="87" t="s">
        <v>127</v>
      </c>
      <c r="D23" s="87" t="s">
        <v>659</v>
      </c>
      <c r="E23" s="90" t="s">
        <v>660</v>
      </c>
      <c r="F23" s="41">
        <v>5</v>
      </c>
      <c r="G23" s="41"/>
      <c r="H23" s="41">
        <v>0.63</v>
      </c>
      <c r="I23" s="41"/>
      <c r="J23" s="41"/>
      <c r="K23" s="41">
        <v>0.63</v>
      </c>
      <c r="L23" s="41"/>
      <c r="M23" s="69" t="s">
        <v>442</v>
      </c>
      <c r="N23" s="87" t="s">
        <v>658</v>
      </c>
      <c r="O23"/>
    </row>
    <row r="24" spans="1:15" ht="15.75" customHeight="1">
      <c r="A24" s="41">
        <v>10</v>
      </c>
      <c r="B24" s="89">
        <v>2609</v>
      </c>
      <c r="C24" s="87" t="s">
        <v>714</v>
      </c>
      <c r="D24" s="87" t="s">
        <v>715</v>
      </c>
      <c r="E24" s="90" t="s">
        <v>716</v>
      </c>
      <c r="F24" s="41">
        <v>0.56</v>
      </c>
      <c r="G24" s="41"/>
      <c r="H24" s="41"/>
      <c r="I24" s="41"/>
      <c r="J24" s="41"/>
      <c r="K24" s="41"/>
      <c r="L24" s="41"/>
      <c r="M24" s="69" t="s">
        <v>442</v>
      </c>
      <c r="N24" s="87" t="s">
        <v>464</v>
      </c>
      <c r="O24"/>
    </row>
    <row r="25" spans="1:15" ht="15.75" customHeight="1">
      <c r="A25" s="41">
        <v>11</v>
      </c>
      <c r="B25" s="89">
        <v>1407</v>
      </c>
      <c r="C25" s="87" t="s">
        <v>87</v>
      </c>
      <c r="D25" s="87" t="s">
        <v>468</v>
      </c>
      <c r="E25" s="90" t="s">
        <v>88</v>
      </c>
      <c r="F25" s="41">
        <v>0.217</v>
      </c>
      <c r="G25" s="41">
        <v>0.217</v>
      </c>
      <c r="H25" s="41"/>
      <c r="I25" s="41"/>
      <c r="J25" s="41"/>
      <c r="K25" s="41"/>
      <c r="L25" s="41"/>
      <c r="M25" s="69" t="s">
        <v>442</v>
      </c>
      <c r="N25" s="87" t="s">
        <v>464</v>
      </c>
      <c r="O25"/>
    </row>
    <row r="26" spans="1:15" ht="15.75" customHeight="1">
      <c r="A26" s="41">
        <v>12</v>
      </c>
      <c r="B26" s="89">
        <v>10</v>
      </c>
      <c r="C26" s="87" t="s">
        <v>599</v>
      </c>
      <c r="D26" s="87" t="s">
        <v>209</v>
      </c>
      <c r="E26" s="90" t="s">
        <v>655</v>
      </c>
      <c r="F26" s="41">
        <v>0.484</v>
      </c>
      <c r="G26" s="41"/>
      <c r="H26" s="41"/>
      <c r="I26" s="41"/>
      <c r="J26" s="41"/>
      <c r="K26" s="41">
        <v>0.121</v>
      </c>
      <c r="L26" s="41"/>
      <c r="M26" s="41" t="s">
        <v>442</v>
      </c>
      <c r="N26" s="87" t="s">
        <v>417</v>
      </c>
      <c r="O26"/>
    </row>
    <row r="27" spans="1:15" ht="15.75" customHeight="1">
      <c r="A27" s="41">
        <v>13</v>
      </c>
      <c r="B27" s="89">
        <v>109</v>
      </c>
      <c r="C27" s="87" t="s">
        <v>379</v>
      </c>
      <c r="D27" s="87" t="s">
        <v>380</v>
      </c>
      <c r="E27" s="90" t="s">
        <v>661</v>
      </c>
      <c r="F27" s="41">
        <v>47.74</v>
      </c>
      <c r="G27" s="154">
        <f aca="true" t="shared" si="0" ref="G27:G32">F27/4/6</f>
        <v>1.9891666666666667</v>
      </c>
      <c r="H27" s="154">
        <f aca="true" t="shared" si="1" ref="H27:L28">G27</f>
        <v>1.9891666666666667</v>
      </c>
      <c r="I27" s="154">
        <f t="shared" si="1"/>
        <v>1.9891666666666667</v>
      </c>
      <c r="J27" s="154">
        <f t="shared" si="1"/>
        <v>1.9891666666666667</v>
      </c>
      <c r="K27" s="154">
        <f t="shared" si="1"/>
        <v>1.9891666666666667</v>
      </c>
      <c r="L27" s="154">
        <f t="shared" si="1"/>
        <v>1.9891666666666667</v>
      </c>
      <c r="M27" s="553">
        <v>3</v>
      </c>
      <c r="N27" s="564" t="s">
        <v>421</v>
      </c>
      <c r="O27"/>
    </row>
    <row r="28" spans="1:15" ht="15.75" customHeight="1">
      <c r="A28" s="41">
        <v>14</v>
      </c>
      <c r="B28" s="89">
        <v>109</v>
      </c>
      <c r="C28" s="87" t="s">
        <v>379</v>
      </c>
      <c r="D28" s="87" t="s">
        <v>380</v>
      </c>
      <c r="E28" s="90" t="s">
        <v>662</v>
      </c>
      <c r="F28" s="41">
        <v>45.1</v>
      </c>
      <c r="G28" s="154">
        <f t="shared" si="0"/>
        <v>1.8791666666666667</v>
      </c>
      <c r="H28" s="154">
        <f t="shared" si="1"/>
        <v>1.8791666666666667</v>
      </c>
      <c r="I28" s="154">
        <f t="shared" si="1"/>
        <v>1.8791666666666667</v>
      </c>
      <c r="J28" s="154">
        <f t="shared" si="1"/>
        <v>1.8791666666666667</v>
      </c>
      <c r="K28" s="154">
        <f t="shared" si="1"/>
        <v>1.8791666666666667</v>
      </c>
      <c r="L28" s="154">
        <f t="shared" si="1"/>
        <v>1.8791666666666667</v>
      </c>
      <c r="M28" s="554"/>
      <c r="N28" s="565"/>
      <c r="O28"/>
    </row>
    <row r="29" spans="1:15" ht="15.75" customHeight="1">
      <c r="A29" s="41">
        <v>15</v>
      </c>
      <c r="B29" s="89">
        <v>109</v>
      </c>
      <c r="C29" s="87" t="s">
        <v>379</v>
      </c>
      <c r="D29" s="87" t="s">
        <v>380</v>
      </c>
      <c r="E29" s="90" t="s">
        <v>663</v>
      </c>
      <c r="F29" s="41">
        <v>28.66</v>
      </c>
      <c r="G29" s="154">
        <f t="shared" si="0"/>
        <v>1.1941666666666666</v>
      </c>
      <c r="H29" s="154">
        <f aca="true" t="shared" si="2" ref="H29:K32">G29</f>
        <v>1.1941666666666666</v>
      </c>
      <c r="I29" s="154">
        <f t="shared" si="2"/>
        <v>1.1941666666666666</v>
      </c>
      <c r="J29" s="154">
        <f t="shared" si="2"/>
        <v>1.1941666666666666</v>
      </c>
      <c r="K29" s="154">
        <f t="shared" si="2"/>
        <v>1.1941666666666666</v>
      </c>
      <c r="L29" s="41">
        <v>1.43</v>
      </c>
      <c r="M29" s="553">
        <v>3</v>
      </c>
      <c r="N29" s="564" t="s">
        <v>421</v>
      </c>
      <c r="O29"/>
    </row>
    <row r="30" spans="1:15" ht="15.75" customHeight="1">
      <c r="A30" s="41">
        <v>16</v>
      </c>
      <c r="B30" s="89">
        <v>109</v>
      </c>
      <c r="C30" s="87" t="s">
        <v>379</v>
      </c>
      <c r="D30" s="87" t="s">
        <v>380</v>
      </c>
      <c r="E30" s="90" t="s">
        <v>664</v>
      </c>
      <c r="F30" s="41">
        <v>44.89</v>
      </c>
      <c r="G30" s="154">
        <f t="shared" si="0"/>
        <v>1.8704166666666666</v>
      </c>
      <c r="H30" s="154">
        <f t="shared" si="2"/>
        <v>1.8704166666666666</v>
      </c>
      <c r="I30" s="154">
        <f t="shared" si="2"/>
        <v>1.8704166666666666</v>
      </c>
      <c r="J30" s="154">
        <f t="shared" si="2"/>
        <v>1.8704166666666666</v>
      </c>
      <c r="K30" s="154">
        <f t="shared" si="2"/>
        <v>1.8704166666666666</v>
      </c>
      <c r="L30" s="41">
        <v>2.15</v>
      </c>
      <c r="M30" s="554"/>
      <c r="N30" s="565"/>
      <c r="O30"/>
    </row>
    <row r="31" spans="1:15" ht="15.75" customHeight="1">
      <c r="A31" s="41">
        <v>17</v>
      </c>
      <c r="B31" s="89">
        <v>109</v>
      </c>
      <c r="C31" s="87" t="s">
        <v>379</v>
      </c>
      <c r="D31" s="87" t="s">
        <v>380</v>
      </c>
      <c r="E31" s="90" t="s">
        <v>666</v>
      </c>
      <c r="F31" s="41">
        <v>42.97</v>
      </c>
      <c r="G31" s="154">
        <f t="shared" si="0"/>
        <v>1.7904166666666665</v>
      </c>
      <c r="H31" s="154">
        <f t="shared" si="2"/>
        <v>1.7904166666666665</v>
      </c>
      <c r="I31" s="154">
        <f t="shared" si="2"/>
        <v>1.7904166666666665</v>
      </c>
      <c r="J31" s="154">
        <f t="shared" si="2"/>
        <v>1.7904166666666665</v>
      </c>
      <c r="K31" s="154">
        <f t="shared" si="2"/>
        <v>1.7904166666666665</v>
      </c>
      <c r="L31" s="41">
        <v>2.69</v>
      </c>
      <c r="M31" s="41">
        <v>3</v>
      </c>
      <c r="N31" s="87" t="s">
        <v>421</v>
      </c>
      <c r="O31"/>
    </row>
    <row r="32" spans="1:15" ht="15.75" customHeight="1">
      <c r="A32" s="41">
        <v>18</v>
      </c>
      <c r="B32" s="89">
        <v>109</v>
      </c>
      <c r="C32" s="87" t="s">
        <v>379</v>
      </c>
      <c r="D32" s="87" t="s">
        <v>380</v>
      </c>
      <c r="E32" s="90" t="s">
        <v>665</v>
      </c>
      <c r="F32" s="41">
        <v>39.66</v>
      </c>
      <c r="G32" s="154">
        <f t="shared" si="0"/>
        <v>1.6524999999999999</v>
      </c>
      <c r="H32" s="154">
        <f t="shared" si="2"/>
        <v>1.6524999999999999</v>
      </c>
      <c r="I32" s="154">
        <f t="shared" si="2"/>
        <v>1.6524999999999999</v>
      </c>
      <c r="J32" s="154">
        <f t="shared" si="2"/>
        <v>1.6524999999999999</v>
      </c>
      <c r="K32" s="154">
        <f t="shared" si="2"/>
        <v>1.6524999999999999</v>
      </c>
      <c r="L32" s="41">
        <v>1.98</v>
      </c>
      <c r="M32" s="41">
        <v>3</v>
      </c>
      <c r="N32" s="87" t="s">
        <v>421</v>
      </c>
      <c r="O32"/>
    </row>
    <row r="33" spans="1:15" ht="15.75" customHeight="1">
      <c r="A33" s="41">
        <v>19</v>
      </c>
      <c r="B33" s="89">
        <v>109</v>
      </c>
      <c r="C33" s="87" t="s">
        <v>379</v>
      </c>
      <c r="D33" s="87" t="s">
        <v>380</v>
      </c>
      <c r="E33" s="90" t="s">
        <v>667</v>
      </c>
      <c r="F33" s="41">
        <v>25.2</v>
      </c>
      <c r="G33" s="41">
        <f>F33/4/3</f>
        <v>2.1</v>
      </c>
      <c r="H33" s="41"/>
      <c r="I33" s="41">
        <f>G33</f>
        <v>2.1</v>
      </c>
      <c r="J33" s="41"/>
      <c r="K33" s="41">
        <f>G33</f>
        <v>2.1</v>
      </c>
      <c r="L33" s="41"/>
      <c r="M33" s="41">
        <v>2</v>
      </c>
      <c r="N33" s="87" t="s">
        <v>388</v>
      </c>
      <c r="O33"/>
    </row>
    <row r="34" spans="1:15" ht="15.75" customHeight="1">
      <c r="A34" s="41">
        <v>20</v>
      </c>
      <c r="B34" s="89">
        <v>109</v>
      </c>
      <c r="C34" s="87" t="s">
        <v>379</v>
      </c>
      <c r="D34" s="87" t="s">
        <v>380</v>
      </c>
      <c r="E34" s="90" t="s">
        <v>1554</v>
      </c>
      <c r="F34" s="110">
        <v>34.89</v>
      </c>
      <c r="G34" s="154">
        <f>F34/4/3</f>
        <v>2.9075</v>
      </c>
      <c r="H34" s="41"/>
      <c r="I34" s="154">
        <f>G34</f>
        <v>2.9075</v>
      </c>
      <c r="J34" s="41"/>
      <c r="K34" s="154">
        <f>G34</f>
        <v>2.9075</v>
      </c>
      <c r="L34" s="41"/>
      <c r="M34" s="41">
        <v>2</v>
      </c>
      <c r="N34" s="87" t="s">
        <v>388</v>
      </c>
      <c r="O34"/>
    </row>
    <row r="35" spans="1:15" ht="18">
      <c r="A35" s="41">
        <v>21</v>
      </c>
      <c r="B35" s="63">
        <v>109</v>
      </c>
      <c r="C35" s="18" t="s">
        <v>379</v>
      </c>
      <c r="D35" s="18" t="s">
        <v>244</v>
      </c>
      <c r="E35" s="18" t="s">
        <v>895</v>
      </c>
      <c r="F35" s="69">
        <v>53.18</v>
      </c>
      <c r="G35" s="55">
        <f>F35/4/3</f>
        <v>4.431666666666667</v>
      </c>
      <c r="H35" s="55"/>
      <c r="I35" s="55">
        <f>G35</f>
        <v>4.431666666666667</v>
      </c>
      <c r="J35" s="55"/>
      <c r="K35" s="55">
        <f>G35</f>
        <v>4.431666666666667</v>
      </c>
      <c r="L35" s="55"/>
      <c r="M35" s="47">
        <v>5</v>
      </c>
      <c r="N35" s="17" t="s">
        <v>388</v>
      </c>
      <c r="O35"/>
    </row>
    <row r="36" spans="1:15" ht="18">
      <c r="A36" s="41">
        <v>22</v>
      </c>
      <c r="B36" s="138">
        <v>109</v>
      </c>
      <c r="C36" s="17" t="s">
        <v>379</v>
      </c>
      <c r="D36" s="17" t="s">
        <v>380</v>
      </c>
      <c r="E36" s="10" t="s">
        <v>202</v>
      </c>
      <c r="F36" s="55">
        <v>159.4</v>
      </c>
      <c r="G36" s="553">
        <f>(F36+F37+F38)/4/6</f>
        <v>6.706250000000001</v>
      </c>
      <c r="H36" s="545">
        <f>G36</f>
        <v>6.706250000000001</v>
      </c>
      <c r="I36" s="545">
        <f>H36</f>
        <v>6.706250000000001</v>
      </c>
      <c r="J36" s="545">
        <f>I36</f>
        <v>6.706250000000001</v>
      </c>
      <c r="K36" s="545">
        <f>J36</f>
        <v>6.706250000000001</v>
      </c>
      <c r="L36" s="545">
        <f>K36</f>
        <v>6.706250000000001</v>
      </c>
      <c r="M36" s="553">
        <v>12</v>
      </c>
      <c r="N36" s="564" t="s">
        <v>421</v>
      </c>
      <c r="O36"/>
    </row>
    <row r="37" spans="1:15" ht="18">
      <c r="A37" s="570">
        <v>23</v>
      </c>
      <c r="B37" s="138">
        <v>504</v>
      </c>
      <c r="C37" s="17" t="s">
        <v>496</v>
      </c>
      <c r="D37" s="17" t="s">
        <v>497</v>
      </c>
      <c r="E37" s="10" t="s">
        <v>495</v>
      </c>
      <c r="F37" s="55">
        <v>0.05</v>
      </c>
      <c r="G37" s="559"/>
      <c r="H37" s="560"/>
      <c r="I37" s="560"/>
      <c r="J37" s="560"/>
      <c r="K37" s="560"/>
      <c r="L37" s="560"/>
      <c r="M37" s="559"/>
      <c r="N37" s="576"/>
      <c r="O37"/>
    </row>
    <row r="38" spans="1:15" ht="18">
      <c r="A38" s="571"/>
      <c r="B38" s="138">
        <v>250</v>
      </c>
      <c r="C38" s="17" t="s">
        <v>499</v>
      </c>
      <c r="D38" s="17" t="s">
        <v>426</v>
      </c>
      <c r="E38" s="10" t="s">
        <v>498</v>
      </c>
      <c r="F38" s="55">
        <v>1.5</v>
      </c>
      <c r="G38" s="554"/>
      <c r="H38" s="546"/>
      <c r="I38" s="546"/>
      <c r="J38" s="546"/>
      <c r="K38" s="546"/>
      <c r="L38" s="546"/>
      <c r="M38" s="554"/>
      <c r="N38" s="565"/>
      <c r="O38"/>
    </row>
    <row r="39" spans="1:15" ht="18">
      <c r="A39" s="569">
        <v>24</v>
      </c>
      <c r="B39" s="138">
        <v>109</v>
      </c>
      <c r="C39" s="17" t="s">
        <v>379</v>
      </c>
      <c r="D39" s="17" t="s">
        <v>380</v>
      </c>
      <c r="E39" s="10" t="s">
        <v>100</v>
      </c>
      <c r="F39" s="55">
        <v>101.82</v>
      </c>
      <c r="G39" s="569">
        <f>(F39:F42)/4/6</f>
        <v>4.2425</v>
      </c>
      <c r="H39" s="561">
        <f>G39</f>
        <v>4.2425</v>
      </c>
      <c r="I39" s="561">
        <f>H39</f>
        <v>4.2425</v>
      </c>
      <c r="J39" s="561">
        <f>I39</f>
        <v>4.2425</v>
      </c>
      <c r="K39" s="561">
        <f>J39</f>
        <v>4.2425</v>
      </c>
      <c r="L39" s="561">
        <f>K39</f>
        <v>4.2425</v>
      </c>
      <c r="M39" s="569">
        <v>10</v>
      </c>
      <c r="N39" s="572" t="s">
        <v>388</v>
      </c>
      <c r="O39"/>
    </row>
    <row r="40" spans="1:15" ht="18">
      <c r="A40" s="570"/>
      <c r="B40" s="138">
        <v>2</v>
      </c>
      <c r="C40" s="17" t="s">
        <v>533</v>
      </c>
      <c r="D40" s="17" t="s">
        <v>823</v>
      </c>
      <c r="E40" s="10" t="s">
        <v>100</v>
      </c>
      <c r="F40" s="55">
        <v>2.5</v>
      </c>
      <c r="G40" s="570"/>
      <c r="H40" s="563"/>
      <c r="I40" s="563"/>
      <c r="J40" s="563"/>
      <c r="K40" s="563"/>
      <c r="L40" s="563"/>
      <c r="M40" s="570"/>
      <c r="N40" s="573"/>
      <c r="O40"/>
    </row>
    <row r="41" spans="1:15" ht="18">
      <c r="A41" s="570"/>
      <c r="B41" s="138">
        <v>2924</v>
      </c>
      <c r="C41" s="17" t="s">
        <v>354</v>
      </c>
      <c r="D41" s="17" t="s">
        <v>385</v>
      </c>
      <c r="E41" s="10" t="s">
        <v>353</v>
      </c>
      <c r="F41" s="55">
        <v>0.098</v>
      </c>
      <c r="G41" s="570"/>
      <c r="H41" s="563"/>
      <c r="I41" s="563"/>
      <c r="J41" s="563"/>
      <c r="K41" s="563"/>
      <c r="L41" s="563"/>
      <c r="M41" s="570"/>
      <c r="N41" s="573"/>
      <c r="O41"/>
    </row>
    <row r="42" spans="1:15" ht="18">
      <c r="A42" s="571"/>
      <c r="B42" s="138">
        <v>2912</v>
      </c>
      <c r="C42" s="17" t="s">
        <v>822</v>
      </c>
      <c r="D42" s="17"/>
      <c r="E42" s="10" t="s">
        <v>344</v>
      </c>
      <c r="F42" s="55">
        <v>0.024</v>
      </c>
      <c r="G42" s="571"/>
      <c r="H42" s="562"/>
      <c r="I42" s="562"/>
      <c r="J42" s="562"/>
      <c r="K42" s="562"/>
      <c r="L42" s="562"/>
      <c r="M42" s="571"/>
      <c r="N42" s="574"/>
      <c r="O42"/>
    </row>
    <row r="43" spans="1:15" ht="18">
      <c r="A43" s="47">
        <v>25</v>
      </c>
      <c r="B43" s="16">
        <v>110</v>
      </c>
      <c r="C43" s="10" t="s">
        <v>379</v>
      </c>
      <c r="D43" s="10" t="s">
        <v>380</v>
      </c>
      <c r="E43" s="10" t="s">
        <v>437</v>
      </c>
      <c r="F43" s="55">
        <v>28.19</v>
      </c>
      <c r="G43" s="55">
        <f>F43/4/5</f>
        <v>1.4095</v>
      </c>
      <c r="H43" s="55">
        <v>1.41</v>
      </c>
      <c r="I43" s="55">
        <v>1.41</v>
      </c>
      <c r="J43" s="55">
        <v>1.41</v>
      </c>
      <c r="K43" s="55">
        <v>1.41</v>
      </c>
      <c r="L43" s="55">
        <v>1.41</v>
      </c>
      <c r="M43" s="47">
        <v>4</v>
      </c>
      <c r="N43" s="37" t="s">
        <v>381</v>
      </c>
      <c r="O43"/>
    </row>
    <row r="44" spans="1:15" ht="18">
      <c r="A44" s="569">
        <v>26</v>
      </c>
      <c r="B44" s="11">
        <v>109</v>
      </c>
      <c r="C44" s="10" t="s">
        <v>379</v>
      </c>
      <c r="D44" s="10" t="s">
        <v>380</v>
      </c>
      <c r="E44" s="10" t="s">
        <v>601</v>
      </c>
      <c r="F44" s="55">
        <v>72</v>
      </c>
      <c r="G44" s="561">
        <f>(F44+F45+F46+F47+F48+F49)/4/6</f>
        <v>3.2036250000000006</v>
      </c>
      <c r="H44" s="561">
        <f>G44</f>
        <v>3.2036250000000006</v>
      </c>
      <c r="I44" s="561">
        <f>H44</f>
        <v>3.2036250000000006</v>
      </c>
      <c r="J44" s="561">
        <f>I44</f>
        <v>3.2036250000000006</v>
      </c>
      <c r="K44" s="561">
        <f>J44</f>
        <v>3.2036250000000006</v>
      </c>
      <c r="L44" s="561">
        <f>K44</f>
        <v>3.2036250000000006</v>
      </c>
      <c r="M44" s="569">
        <v>4</v>
      </c>
      <c r="N44" s="566" t="s">
        <v>421</v>
      </c>
      <c r="O44"/>
    </row>
    <row r="45" spans="1:15" ht="18">
      <c r="A45" s="570"/>
      <c r="B45" s="11">
        <v>2898</v>
      </c>
      <c r="C45" s="10" t="s">
        <v>337</v>
      </c>
      <c r="D45" s="10" t="s">
        <v>833</v>
      </c>
      <c r="E45" s="10" t="s">
        <v>601</v>
      </c>
      <c r="F45" s="55">
        <v>0.2</v>
      </c>
      <c r="G45" s="563"/>
      <c r="H45" s="563"/>
      <c r="I45" s="563"/>
      <c r="J45" s="563"/>
      <c r="K45" s="563"/>
      <c r="L45" s="563"/>
      <c r="M45" s="570"/>
      <c r="N45" s="567"/>
      <c r="O45"/>
    </row>
    <row r="46" spans="1:15" ht="18">
      <c r="A46" s="570"/>
      <c r="B46" s="11">
        <v>27</v>
      </c>
      <c r="C46" s="10" t="s">
        <v>834</v>
      </c>
      <c r="D46" s="10" t="s">
        <v>835</v>
      </c>
      <c r="E46" s="10" t="s">
        <v>836</v>
      </c>
      <c r="F46" s="55">
        <v>0.45</v>
      </c>
      <c r="G46" s="563"/>
      <c r="H46" s="563"/>
      <c r="I46" s="563"/>
      <c r="J46" s="563"/>
      <c r="K46" s="563"/>
      <c r="L46" s="563"/>
      <c r="M46" s="570"/>
      <c r="N46" s="567"/>
      <c r="O46"/>
    </row>
    <row r="47" spans="1:15" ht="18">
      <c r="A47" s="570"/>
      <c r="B47" s="11">
        <v>2</v>
      </c>
      <c r="C47" s="10" t="s">
        <v>533</v>
      </c>
      <c r="D47" s="10" t="s">
        <v>835</v>
      </c>
      <c r="E47" s="10" t="s">
        <v>836</v>
      </c>
      <c r="F47" s="55">
        <v>4</v>
      </c>
      <c r="G47" s="563"/>
      <c r="H47" s="563"/>
      <c r="I47" s="563"/>
      <c r="J47" s="563"/>
      <c r="K47" s="563"/>
      <c r="L47" s="563"/>
      <c r="M47" s="570"/>
      <c r="N47" s="567"/>
      <c r="O47"/>
    </row>
    <row r="48" spans="1:15" ht="18">
      <c r="A48" s="570"/>
      <c r="B48" s="11">
        <v>466</v>
      </c>
      <c r="C48" s="10" t="s">
        <v>837</v>
      </c>
      <c r="D48" s="10" t="s">
        <v>386</v>
      </c>
      <c r="E48" s="10" t="s">
        <v>762</v>
      </c>
      <c r="F48" s="55">
        <v>0.09</v>
      </c>
      <c r="G48" s="563"/>
      <c r="H48" s="563"/>
      <c r="I48" s="563"/>
      <c r="J48" s="563"/>
      <c r="K48" s="563"/>
      <c r="L48" s="563"/>
      <c r="M48" s="570"/>
      <c r="N48" s="567"/>
      <c r="O48"/>
    </row>
    <row r="49" spans="1:15" ht="18">
      <c r="A49" s="571"/>
      <c r="B49" s="11">
        <v>2914</v>
      </c>
      <c r="C49" s="10" t="s">
        <v>342</v>
      </c>
      <c r="D49" s="10" t="s">
        <v>90</v>
      </c>
      <c r="E49" s="10" t="s">
        <v>343</v>
      </c>
      <c r="F49" s="55">
        <v>0.147</v>
      </c>
      <c r="G49" s="562"/>
      <c r="H49" s="562"/>
      <c r="I49" s="562"/>
      <c r="J49" s="562"/>
      <c r="K49" s="562"/>
      <c r="L49" s="562"/>
      <c r="M49" s="571"/>
      <c r="N49" s="568"/>
      <c r="O49"/>
    </row>
    <row r="50" spans="1:14" ht="18">
      <c r="A50" s="553">
        <v>27</v>
      </c>
      <c r="B50" s="11">
        <v>109</v>
      </c>
      <c r="C50" s="10" t="s">
        <v>379</v>
      </c>
      <c r="D50" s="10" t="s">
        <v>380</v>
      </c>
      <c r="E50" s="10" t="s">
        <v>99</v>
      </c>
      <c r="F50" s="55">
        <v>47.94</v>
      </c>
      <c r="G50" s="561">
        <f>(F50+F51)/4/6</f>
        <v>1.9995416666666666</v>
      </c>
      <c r="H50" s="561">
        <f>G50</f>
        <v>1.9995416666666666</v>
      </c>
      <c r="I50" s="561">
        <f>G50</f>
        <v>1.9995416666666666</v>
      </c>
      <c r="J50" s="561">
        <f>I50</f>
        <v>1.9995416666666666</v>
      </c>
      <c r="K50" s="561">
        <f>G50</f>
        <v>1.9995416666666666</v>
      </c>
      <c r="L50" s="561">
        <f>H50</f>
        <v>1.9995416666666666</v>
      </c>
      <c r="M50" s="569">
        <v>4</v>
      </c>
      <c r="N50" s="566" t="s">
        <v>421</v>
      </c>
    </row>
    <row r="51" spans="1:14" ht="18">
      <c r="A51" s="554"/>
      <c r="B51" s="11">
        <v>2909</v>
      </c>
      <c r="C51" s="10" t="s">
        <v>340</v>
      </c>
      <c r="D51" s="10" t="s">
        <v>385</v>
      </c>
      <c r="E51" s="10" t="s">
        <v>99</v>
      </c>
      <c r="F51" s="392">
        <v>0.049</v>
      </c>
      <c r="G51" s="562"/>
      <c r="H51" s="562"/>
      <c r="I51" s="562"/>
      <c r="J51" s="562"/>
      <c r="K51" s="562"/>
      <c r="L51" s="562"/>
      <c r="M51" s="571"/>
      <c r="N51" s="568"/>
    </row>
    <row r="52" spans="1:14" ht="18">
      <c r="A52" s="553">
        <v>28</v>
      </c>
      <c r="B52" s="11">
        <v>109</v>
      </c>
      <c r="C52" s="10" t="s">
        <v>379</v>
      </c>
      <c r="D52" s="10" t="s">
        <v>380</v>
      </c>
      <c r="E52" s="10" t="s">
        <v>130</v>
      </c>
      <c r="F52" s="55">
        <v>46.31</v>
      </c>
      <c r="G52" s="561">
        <f>(F52+F53)/4/6</f>
        <v>1.94625</v>
      </c>
      <c r="H52" s="561">
        <f>G52</f>
        <v>1.94625</v>
      </c>
      <c r="I52" s="561">
        <f>G52</f>
        <v>1.94625</v>
      </c>
      <c r="J52" s="561">
        <f>I52</f>
        <v>1.94625</v>
      </c>
      <c r="K52" s="561">
        <f>G52</f>
        <v>1.94625</v>
      </c>
      <c r="L52" s="561">
        <f>H52</f>
        <v>1.94625</v>
      </c>
      <c r="M52" s="569">
        <v>5</v>
      </c>
      <c r="N52" s="577" t="s">
        <v>421</v>
      </c>
    </row>
    <row r="53" spans="1:14" ht="18">
      <c r="A53" s="554"/>
      <c r="B53" s="11">
        <v>1930</v>
      </c>
      <c r="C53" s="10" t="s">
        <v>678</v>
      </c>
      <c r="D53" s="10"/>
      <c r="E53" s="10" t="s">
        <v>130</v>
      </c>
      <c r="F53" s="55">
        <v>0.4</v>
      </c>
      <c r="G53" s="562"/>
      <c r="H53" s="562"/>
      <c r="I53" s="562"/>
      <c r="J53" s="562"/>
      <c r="K53" s="562"/>
      <c r="L53" s="562"/>
      <c r="M53" s="570"/>
      <c r="N53" s="577"/>
    </row>
    <row r="54" spans="1:14" ht="18">
      <c r="A54" s="553">
        <v>29</v>
      </c>
      <c r="B54" s="11">
        <v>109</v>
      </c>
      <c r="C54" s="10" t="s">
        <v>379</v>
      </c>
      <c r="D54" s="10" t="s">
        <v>380</v>
      </c>
      <c r="E54" s="10" t="s">
        <v>131</v>
      </c>
      <c r="F54" s="55">
        <v>46.31</v>
      </c>
      <c r="G54" s="561">
        <f>(F54+F55)/4/6</f>
        <v>1.9452083333333334</v>
      </c>
      <c r="H54" s="561">
        <f>G54</f>
        <v>1.9452083333333334</v>
      </c>
      <c r="I54" s="561">
        <f>G54</f>
        <v>1.9452083333333334</v>
      </c>
      <c r="J54" s="561">
        <f>I54</f>
        <v>1.9452083333333334</v>
      </c>
      <c r="K54" s="561">
        <f>G54</f>
        <v>1.9452083333333334</v>
      </c>
      <c r="L54" s="561">
        <f>H54</f>
        <v>1.9452083333333334</v>
      </c>
      <c r="M54" s="570"/>
      <c r="N54" s="577"/>
    </row>
    <row r="55" spans="1:14" ht="18">
      <c r="A55" s="554"/>
      <c r="B55" s="11">
        <v>777</v>
      </c>
      <c r="C55" s="10" t="s">
        <v>507</v>
      </c>
      <c r="D55" s="10" t="s">
        <v>677</v>
      </c>
      <c r="E55" s="10" t="s">
        <v>131</v>
      </c>
      <c r="F55" s="55">
        <v>0.375</v>
      </c>
      <c r="G55" s="562"/>
      <c r="H55" s="562"/>
      <c r="I55" s="562"/>
      <c r="J55" s="562"/>
      <c r="K55" s="562"/>
      <c r="L55" s="562"/>
      <c r="M55" s="571"/>
      <c r="N55" s="577"/>
    </row>
    <row r="56" spans="1:14" s="132" customFormat="1" ht="18">
      <c r="A56" s="47">
        <v>30</v>
      </c>
      <c r="B56" s="220">
        <v>3290</v>
      </c>
      <c r="C56" s="140" t="s">
        <v>926</v>
      </c>
      <c r="D56" s="140" t="s">
        <v>953</v>
      </c>
      <c r="E56" s="140" t="s">
        <v>924</v>
      </c>
      <c r="F56" s="221">
        <v>6</v>
      </c>
      <c r="G56" s="222">
        <v>1.1</v>
      </c>
      <c r="H56" s="222"/>
      <c r="I56" s="222"/>
      <c r="J56" s="222"/>
      <c r="K56" s="222"/>
      <c r="L56" s="222"/>
      <c r="M56" s="223">
        <v>1</v>
      </c>
      <c r="N56" s="224" t="s">
        <v>464</v>
      </c>
    </row>
    <row r="57" spans="1:14" s="95" customFormat="1" ht="16.5" customHeight="1">
      <c r="A57" s="69">
        <v>31</v>
      </c>
      <c r="B57" s="60">
        <v>109</v>
      </c>
      <c r="C57" s="18" t="s">
        <v>379</v>
      </c>
      <c r="D57" s="18" t="s">
        <v>244</v>
      </c>
      <c r="E57" s="18" t="s">
        <v>768</v>
      </c>
      <c r="F57" s="69">
        <v>59.69</v>
      </c>
      <c r="G57" s="55">
        <f>F57/4/3</f>
        <v>4.974166666666666</v>
      </c>
      <c r="H57" s="55"/>
      <c r="I57" s="55">
        <f>G57</f>
        <v>4.974166666666666</v>
      </c>
      <c r="J57" s="55"/>
      <c r="K57" s="55">
        <f>G57</f>
        <v>4.974166666666666</v>
      </c>
      <c r="L57" s="55"/>
      <c r="M57" s="47">
        <v>5</v>
      </c>
      <c r="N57" s="216" t="s">
        <v>421</v>
      </c>
    </row>
    <row r="58" spans="1:15" ht="18">
      <c r="A58" s="569">
        <v>32</v>
      </c>
      <c r="B58" s="138">
        <v>109</v>
      </c>
      <c r="C58" s="17" t="s">
        <v>379</v>
      </c>
      <c r="D58" s="17" t="s">
        <v>380</v>
      </c>
      <c r="E58" s="10" t="s">
        <v>486</v>
      </c>
      <c r="F58" s="55">
        <v>68.82</v>
      </c>
      <c r="G58" s="561"/>
      <c r="H58" s="561">
        <f>(F58+F59)/4/3</f>
        <v>5.751666666666666</v>
      </c>
      <c r="I58" s="561"/>
      <c r="J58" s="561">
        <f>H58</f>
        <v>5.751666666666666</v>
      </c>
      <c r="K58" s="561"/>
      <c r="L58" s="561">
        <f>H58</f>
        <v>5.751666666666666</v>
      </c>
      <c r="M58" s="569">
        <v>3</v>
      </c>
      <c r="N58" s="575" t="s">
        <v>388</v>
      </c>
      <c r="O58"/>
    </row>
    <row r="59" spans="1:15" ht="18">
      <c r="A59" s="571"/>
      <c r="B59" s="138">
        <v>1981</v>
      </c>
      <c r="C59" s="17" t="s">
        <v>487</v>
      </c>
      <c r="D59" s="17" t="s">
        <v>488</v>
      </c>
      <c r="E59" s="10" t="s">
        <v>486</v>
      </c>
      <c r="F59" s="55">
        <v>0.2</v>
      </c>
      <c r="G59" s="562"/>
      <c r="H59" s="562"/>
      <c r="I59" s="562"/>
      <c r="J59" s="562"/>
      <c r="K59" s="562"/>
      <c r="L59" s="562"/>
      <c r="M59" s="571"/>
      <c r="N59" s="575"/>
      <c r="O59"/>
    </row>
    <row r="60" spans="1:15" ht="18">
      <c r="A60" s="47">
        <v>33</v>
      </c>
      <c r="B60" s="138">
        <v>109</v>
      </c>
      <c r="C60" s="17" t="s">
        <v>379</v>
      </c>
      <c r="D60" s="17" t="s">
        <v>380</v>
      </c>
      <c r="E60" s="10" t="s">
        <v>200</v>
      </c>
      <c r="F60" s="55">
        <v>46.75</v>
      </c>
      <c r="G60" s="55"/>
      <c r="H60" s="55">
        <f>F60/4/3</f>
        <v>3.8958333333333335</v>
      </c>
      <c r="I60" s="55"/>
      <c r="J60" s="55">
        <f>H60</f>
        <v>3.8958333333333335</v>
      </c>
      <c r="K60" s="55"/>
      <c r="L60" s="55">
        <f>H60</f>
        <v>3.8958333333333335</v>
      </c>
      <c r="M60" s="47">
        <v>3</v>
      </c>
      <c r="N60" s="81" t="s">
        <v>388</v>
      </c>
      <c r="O60"/>
    </row>
    <row r="61" spans="1:15" ht="18">
      <c r="A61" s="569">
        <v>34</v>
      </c>
      <c r="B61" s="138">
        <v>109</v>
      </c>
      <c r="C61" s="17" t="s">
        <v>379</v>
      </c>
      <c r="D61" s="17" t="s">
        <v>380</v>
      </c>
      <c r="E61" s="10" t="s">
        <v>201</v>
      </c>
      <c r="F61" s="55">
        <v>44.26</v>
      </c>
      <c r="G61" s="561"/>
      <c r="H61" s="561">
        <f>(F61+F62)/4/3</f>
        <v>3.760833333333333</v>
      </c>
      <c r="I61" s="561"/>
      <c r="J61" s="561">
        <f>H61</f>
        <v>3.760833333333333</v>
      </c>
      <c r="K61" s="561"/>
      <c r="L61" s="561">
        <f>H61</f>
        <v>3.760833333333333</v>
      </c>
      <c r="M61" s="47">
        <v>3</v>
      </c>
      <c r="N61" s="81" t="s">
        <v>388</v>
      </c>
      <c r="O61"/>
    </row>
    <row r="62" spans="1:15" ht="18">
      <c r="A62" s="571"/>
      <c r="B62" s="138">
        <v>214</v>
      </c>
      <c r="C62" s="17" t="s">
        <v>455</v>
      </c>
      <c r="D62" s="17" t="s">
        <v>489</v>
      </c>
      <c r="E62" s="10" t="s">
        <v>490</v>
      </c>
      <c r="F62" s="55">
        <v>0.87</v>
      </c>
      <c r="G62" s="562"/>
      <c r="H62" s="562"/>
      <c r="I62" s="562"/>
      <c r="J62" s="562"/>
      <c r="K62" s="562"/>
      <c r="L62" s="562"/>
      <c r="M62" s="47">
        <v>1</v>
      </c>
      <c r="N62" s="218" t="s">
        <v>916</v>
      </c>
      <c r="O62"/>
    </row>
    <row r="63" spans="1:15" ht="18">
      <c r="A63" s="47">
        <v>35</v>
      </c>
      <c r="B63" s="138">
        <v>109</v>
      </c>
      <c r="C63" s="17" t="s">
        <v>379</v>
      </c>
      <c r="D63" s="17" t="s">
        <v>380</v>
      </c>
      <c r="E63" s="10" t="s">
        <v>500</v>
      </c>
      <c r="F63" s="55">
        <v>75.78</v>
      </c>
      <c r="G63" s="55"/>
      <c r="H63" s="55">
        <f>F63/4/3</f>
        <v>6.315</v>
      </c>
      <c r="I63" s="55"/>
      <c r="J63" s="55">
        <f>H63</f>
        <v>6.315</v>
      </c>
      <c r="K63" s="55"/>
      <c r="L63" s="55">
        <f>H63</f>
        <v>6.315</v>
      </c>
      <c r="M63" s="47">
        <v>4</v>
      </c>
      <c r="N63" s="81" t="s">
        <v>388</v>
      </c>
      <c r="O63"/>
    </row>
    <row r="64" spans="1:15" ht="18">
      <c r="A64" s="223">
        <v>36</v>
      </c>
      <c r="B64" s="220">
        <v>109</v>
      </c>
      <c r="C64" s="86" t="s">
        <v>379</v>
      </c>
      <c r="D64" s="86" t="s">
        <v>380</v>
      </c>
      <c r="E64" s="86" t="s">
        <v>1218</v>
      </c>
      <c r="F64" s="223">
        <v>44.27</v>
      </c>
      <c r="G64" s="223">
        <v>3.68</v>
      </c>
      <c r="H64" s="223"/>
      <c r="I64" s="223">
        <v>3.68</v>
      </c>
      <c r="J64" s="223"/>
      <c r="K64" s="223">
        <v>3.68</v>
      </c>
      <c r="L64" s="223"/>
      <c r="M64" s="135">
        <v>4</v>
      </c>
      <c r="N64" s="247" t="s">
        <v>388</v>
      </c>
      <c r="O64"/>
    </row>
    <row r="65" spans="1:15" s="132" customFormat="1" ht="18">
      <c r="A65" s="47">
        <v>37</v>
      </c>
      <c r="B65" s="139">
        <v>109</v>
      </c>
      <c r="C65" s="140" t="s">
        <v>379</v>
      </c>
      <c r="D65" s="140" t="s">
        <v>380</v>
      </c>
      <c r="E65" s="224" t="s">
        <v>470</v>
      </c>
      <c r="F65" s="222">
        <v>53.12</v>
      </c>
      <c r="G65" s="222"/>
      <c r="H65" s="222">
        <f>F65/4/2</f>
        <v>6.64</v>
      </c>
      <c r="I65" s="222"/>
      <c r="J65" s="222"/>
      <c r="K65" s="222">
        <f>H65</f>
        <v>6.64</v>
      </c>
      <c r="L65" s="222"/>
      <c r="M65" s="372">
        <v>6</v>
      </c>
      <c r="N65" s="224" t="s">
        <v>387</v>
      </c>
      <c r="O65" s="366"/>
    </row>
    <row r="66" spans="1:15" ht="18">
      <c r="A66" s="223">
        <v>38</v>
      </c>
      <c r="B66" s="11" t="s">
        <v>518</v>
      </c>
      <c r="C66" s="10" t="s">
        <v>452</v>
      </c>
      <c r="D66" s="10" t="s">
        <v>519</v>
      </c>
      <c r="E66" s="10" t="s">
        <v>520</v>
      </c>
      <c r="F66" s="55">
        <v>8.62</v>
      </c>
      <c r="G66" s="55"/>
      <c r="H66" s="55">
        <f>F66/4/2</f>
        <v>1.0775</v>
      </c>
      <c r="I66" s="55"/>
      <c r="J66" s="55">
        <f>H66</f>
        <v>1.0775</v>
      </c>
      <c r="K66" s="55"/>
      <c r="L66" s="55"/>
      <c r="M66" s="47">
        <v>1</v>
      </c>
      <c r="N66" s="226" t="s">
        <v>918</v>
      </c>
      <c r="O66" s="44"/>
    </row>
    <row r="67" spans="1:15" ht="18">
      <c r="A67" s="569">
        <v>39</v>
      </c>
      <c r="B67" s="138">
        <v>109</v>
      </c>
      <c r="C67" s="17" t="s">
        <v>379</v>
      </c>
      <c r="D67" s="17" t="s">
        <v>380</v>
      </c>
      <c r="E67" s="17" t="s">
        <v>95</v>
      </c>
      <c r="F67" s="55">
        <v>46.43</v>
      </c>
      <c r="G67" s="561">
        <f>(F67+F68+F69)/4/3</f>
        <v>7.622583333333334</v>
      </c>
      <c r="H67" s="561"/>
      <c r="I67" s="561">
        <f>G67</f>
        <v>7.622583333333334</v>
      </c>
      <c r="J67" s="561"/>
      <c r="K67" s="561">
        <f>G67</f>
        <v>7.622583333333334</v>
      </c>
      <c r="L67" s="561"/>
      <c r="M67" s="569">
        <v>4</v>
      </c>
      <c r="N67" s="566" t="s">
        <v>388</v>
      </c>
      <c r="O67"/>
    </row>
    <row r="68" spans="1:15" ht="18">
      <c r="A68" s="571"/>
      <c r="B68" s="138" t="s">
        <v>820</v>
      </c>
      <c r="C68" s="17" t="s">
        <v>56</v>
      </c>
      <c r="D68" s="17"/>
      <c r="E68" s="10" t="s">
        <v>95</v>
      </c>
      <c r="F68" s="55">
        <v>0.441</v>
      </c>
      <c r="G68" s="563"/>
      <c r="H68" s="563"/>
      <c r="I68" s="563"/>
      <c r="J68" s="563"/>
      <c r="K68" s="563"/>
      <c r="L68" s="563"/>
      <c r="M68" s="570"/>
      <c r="N68" s="567"/>
      <c r="O68"/>
    </row>
    <row r="69" spans="1:15" ht="18">
      <c r="A69" s="47">
        <v>40</v>
      </c>
      <c r="B69" s="138">
        <v>109</v>
      </c>
      <c r="C69" s="17" t="s">
        <v>379</v>
      </c>
      <c r="D69" s="33" t="s">
        <v>380</v>
      </c>
      <c r="E69" s="37" t="s">
        <v>96</v>
      </c>
      <c r="F69" s="55">
        <v>44.6</v>
      </c>
      <c r="G69" s="562"/>
      <c r="H69" s="562"/>
      <c r="I69" s="562"/>
      <c r="J69" s="562"/>
      <c r="K69" s="562"/>
      <c r="L69" s="562"/>
      <c r="M69" s="571"/>
      <c r="N69" s="568"/>
      <c r="O69"/>
    </row>
    <row r="70" spans="1:15" ht="18">
      <c r="A70" s="569">
        <v>41</v>
      </c>
      <c r="B70" s="138">
        <v>109</v>
      </c>
      <c r="C70" s="17" t="s">
        <v>379</v>
      </c>
      <c r="D70" s="17" t="s">
        <v>380</v>
      </c>
      <c r="E70" s="10" t="s">
        <v>501</v>
      </c>
      <c r="F70" s="55">
        <v>57.87</v>
      </c>
      <c r="G70" s="561">
        <f>(F70+F71)/4/3</f>
        <v>4.8308333333333335</v>
      </c>
      <c r="H70" s="561"/>
      <c r="I70" s="561">
        <f>G70</f>
        <v>4.8308333333333335</v>
      </c>
      <c r="J70" s="561"/>
      <c r="K70" s="561">
        <f>G70</f>
        <v>4.8308333333333335</v>
      </c>
      <c r="L70" s="561"/>
      <c r="M70" s="569">
        <v>3</v>
      </c>
      <c r="N70" s="577" t="s">
        <v>388</v>
      </c>
      <c r="O70"/>
    </row>
    <row r="71" spans="1:15" ht="18">
      <c r="A71" s="571"/>
      <c r="B71" s="138">
        <v>517</v>
      </c>
      <c r="C71" s="17" t="s">
        <v>502</v>
      </c>
      <c r="D71" s="17" t="s">
        <v>503</v>
      </c>
      <c r="E71" s="10" t="s">
        <v>501</v>
      </c>
      <c r="F71" s="55">
        <v>0.1</v>
      </c>
      <c r="G71" s="562"/>
      <c r="H71" s="562"/>
      <c r="I71" s="562"/>
      <c r="J71" s="562"/>
      <c r="K71" s="562"/>
      <c r="L71" s="562"/>
      <c r="M71" s="571"/>
      <c r="N71" s="577"/>
      <c r="O71"/>
    </row>
    <row r="72" spans="1:15" ht="18">
      <c r="A72" s="47">
        <v>42</v>
      </c>
      <c r="B72" s="138">
        <v>109</v>
      </c>
      <c r="C72" s="17" t="s">
        <v>379</v>
      </c>
      <c r="D72" s="17" t="s">
        <v>380</v>
      </c>
      <c r="E72" s="10" t="s">
        <v>504</v>
      </c>
      <c r="F72" s="55">
        <v>59.7</v>
      </c>
      <c r="G72" s="55">
        <v>4.98</v>
      </c>
      <c r="H72" s="55"/>
      <c r="I72" s="55">
        <v>4.98</v>
      </c>
      <c r="J72" s="55"/>
      <c r="K72" s="55">
        <v>4.98</v>
      </c>
      <c r="L72" s="55"/>
      <c r="M72" s="47">
        <v>3</v>
      </c>
      <c r="N72" s="81" t="s">
        <v>388</v>
      </c>
      <c r="O72"/>
    </row>
    <row r="73" spans="1:14" s="112" customFormat="1" ht="18">
      <c r="A73" s="47">
        <v>43</v>
      </c>
      <c r="B73" s="63">
        <v>24</v>
      </c>
      <c r="C73" s="18" t="s">
        <v>416</v>
      </c>
      <c r="D73" s="18" t="s">
        <v>708</v>
      </c>
      <c r="E73" s="18" t="s">
        <v>709</v>
      </c>
      <c r="F73" s="69">
        <v>12</v>
      </c>
      <c r="G73" s="69"/>
      <c r="H73" s="69">
        <v>1.5</v>
      </c>
      <c r="I73" s="69"/>
      <c r="J73" s="69"/>
      <c r="K73" s="69">
        <v>1.5</v>
      </c>
      <c r="L73" s="69"/>
      <c r="M73" s="69">
        <v>3</v>
      </c>
      <c r="N73" s="352" t="s">
        <v>387</v>
      </c>
    </row>
    <row r="74" spans="1:15" ht="18">
      <c r="A74" s="47">
        <v>44</v>
      </c>
      <c r="B74" s="246">
        <v>24</v>
      </c>
      <c r="C74" s="86" t="s">
        <v>416</v>
      </c>
      <c r="D74" s="86" t="s">
        <v>952</v>
      </c>
      <c r="E74" s="86" t="s">
        <v>97</v>
      </c>
      <c r="F74" s="222">
        <v>24</v>
      </c>
      <c r="G74" s="222"/>
      <c r="H74" s="222">
        <v>3</v>
      </c>
      <c r="I74" s="222"/>
      <c r="J74" s="222">
        <v>3</v>
      </c>
      <c r="K74" s="223"/>
      <c r="L74" s="222"/>
      <c r="M74" s="223">
        <v>2</v>
      </c>
      <c r="N74" s="247" t="s">
        <v>387</v>
      </c>
      <c r="O74" s="132"/>
    </row>
    <row r="75" spans="1:14" s="132" customFormat="1" ht="18">
      <c r="A75" s="47">
        <v>45</v>
      </c>
      <c r="B75" s="220">
        <v>3291</v>
      </c>
      <c r="C75" s="140" t="s">
        <v>1035</v>
      </c>
      <c r="D75" s="140" t="s">
        <v>954</v>
      </c>
      <c r="E75" s="140" t="s">
        <v>955</v>
      </c>
      <c r="F75" s="222">
        <v>8.8</v>
      </c>
      <c r="G75" s="222"/>
      <c r="H75" s="222">
        <f>F75/2/4</f>
        <v>1.1</v>
      </c>
      <c r="I75" s="222"/>
      <c r="J75" s="222"/>
      <c r="K75" s="222">
        <f>H75</f>
        <v>1.1</v>
      </c>
      <c r="L75" s="222"/>
      <c r="M75" s="223">
        <v>1</v>
      </c>
      <c r="N75" s="352" t="s">
        <v>387</v>
      </c>
    </row>
    <row r="76" spans="1:15" ht="18">
      <c r="A76" s="47">
        <v>46</v>
      </c>
      <c r="B76" s="86">
        <v>109</v>
      </c>
      <c r="C76" s="86" t="s">
        <v>379</v>
      </c>
      <c r="D76" s="86" t="s">
        <v>380</v>
      </c>
      <c r="E76" s="86" t="s">
        <v>1235</v>
      </c>
      <c r="F76" s="223">
        <v>37.21</v>
      </c>
      <c r="G76" s="223">
        <v>3.1</v>
      </c>
      <c r="H76" s="223"/>
      <c r="I76" s="223">
        <v>3.1</v>
      </c>
      <c r="J76" s="223"/>
      <c r="K76" s="223">
        <v>3.1</v>
      </c>
      <c r="L76" s="223"/>
      <c r="M76" s="223">
        <v>4</v>
      </c>
      <c r="N76" s="247" t="s">
        <v>388</v>
      </c>
      <c r="O76"/>
    </row>
    <row r="77" spans="1:15" ht="18">
      <c r="A77" s="47">
        <v>47</v>
      </c>
      <c r="B77" s="86">
        <v>2239</v>
      </c>
      <c r="C77" s="86" t="s">
        <v>1544</v>
      </c>
      <c r="D77" s="86"/>
      <c r="E77" s="86" t="s">
        <v>1545</v>
      </c>
      <c r="F77" s="223">
        <v>1.053</v>
      </c>
      <c r="G77" s="223"/>
      <c r="H77" s="223"/>
      <c r="I77" s="223"/>
      <c r="J77" s="223"/>
      <c r="K77" s="223"/>
      <c r="L77" s="223"/>
      <c r="M77" s="223">
        <v>1</v>
      </c>
      <c r="N77" s="247" t="s">
        <v>1546</v>
      </c>
      <c r="O77"/>
    </row>
    <row r="78" spans="1:15" ht="18">
      <c r="A78" s="47">
        <v>48</v>
      </c>
      <c r="B78" s="86">
        <v>872</v>
      </c>
      <c r="C78" s="86" t="s">
        <v>1547</v>
      </c>
      <c r="D78" s="86"/>
      <c r="E78" s="86" t="s">
        <v>1548</v>
      </c>
      <c r="F78" s="223">
        <v>1.274</v>
      </c>
      <c r="G78" s="223"/>
      <c r="H78" s="223"/>
      <c r="I78" s="223"/>
      <c r="J78" s="223"/>
      <c r="K78" s="223"/>
      <c r="L78" s="223"/>
      <c r="M78" s="223"/>
      <c r="N78" s="247" t="s">
        <v>464</v>
      </c>
      <c r="O78"/>
    </row>
    <row r="79" spans="1:15" ht="18">
      <c r="A79" s="47">
        <v>49</v>
      </c>
      <c r="B79" s="86">
        <v>3040</v>
      </c>
      <c r="C79" s="86" t="s">
        <v>1549</v>
      </c>
      <c r="D79" s="86"/>
      <c r="E79" s="86" t="s">
        <v>1550</v>
      </c>
      <c r="F79" s="223">
        <v>2.8</v>
      </c>
      <c r="G79" s="223"/>
      <c r="H79" s="223"/>
      <c r="I79" s="223"/>
      <c r="J79" s="223"/>
      <c r="K79" s="223"/>
      <c r="L79" s="223"/>
      <c r="M79" s="223">
        <v>2</v>
      </c>
      <c r="N79" s="247" t="s">
        <v>464</v>
      </c>
      <c r="O79"/>
    </row>
    <row r="80" spans="1:15" ht="18">
      <c r="A80" s="47">
        <v>50</v>
      </c>
      <c r="B80" s="86">
        <v>1486</v>
      </c>
      <c r="C80" s="86" t="s">
        <v>1551</v>
      </c>
      <c r="D80" s="86" t="s">
        <v>1552</v>
      </c>
      <c r="E80" s="86" t="s">
        <v>1315</v>
      </c>
      <c r="F80" s="223"/>
      <c r="G80" s="223"/>
      <c r="H80" s="223"/>
      <c r="I80" s="223"/>
      <c r="J80" s="223"/>
      <c r="K80" s="223"/>
      <c r="L80" s="223"/>
      <c r="M80" s="223" t="s">
        <v>442</v>
      </c>
      <c r="N80" s="247" t="s">
        <v>464</v>
      </c>
      <c r="O80"/>
    </row>
    <row r="81" spans="1:15" ht="18">
      <c r="A81" s="10"/>
      <c r="B81" s="10"/>
      <c r="C81" s="9" t="s">
        <v>390</v>
      </c>
      <c r="D81" s="10"/>
      <c r="E81" s="10"/>
      <c r="F81" s="393">
        <f>SUM(F14:F80)</f>
        <v>2221.6369999999993</v>
      </c>
      <c r="G81" s="393">
        <f aca="true" t="shared" si="3" ref="G81:M81">SUM(G14:G80)</f>
        <v>109.49304166666668</v>
      </c>
      <c r="H81" s="393">
        <f t="shared" si="3"/>
        <v>88.05520833333331</v>
      </c>
      <c r="I81" s="393">
        <f t="shared" si="3"/>
        <v>105.34654166666668</v>
      </c>
      <c r="J81" s="393">
        <f t="shared" si="3"/>
        <v>74.14520833333333</v>
      </c>
      <c r="K81" s="393">
        <f t="shared" si="3"/>
        <v>120.12754166666667</v>
      </c>
      <c r="L81" s="393">
        <f t="shared" si="3"/>
        <v>60.64170833333333</v>
      </c>
      <c r="M81" s="394">
        <f t="shared" si="3"/>
        <v>119</v>
      </c>
      <c r="N81" s="37"/>
      <c r="O81"/>
    </row>
    <row r="82" spans="1:15" ht="18">
      <c r="A82" s="50"/>
      <c r="B82" s="50"/>
      <c r="C82" s="79"/>
      <c r="D82" s="351"/>
      <c r="E82" s="50"/>
      <c r="F82" s="80"/>
      <c r="G82" s="80"/>
      <c r="H82" s="80"/>
      <c r="I82" s="80"/>
      <c r="J82" s="80"/>
      <c r="K82" s="80"/>
      <c r="L82" s="80"/>
      <c r="M82" s="395"/>
      <c r="N82" s="84"/>
      <c r="O82"/>
    </row>
    <row r="83" spans="1:15" ht="18">
      <c r="A83" s="3"/>
      <c r="B83" s="2" t="s">
        <v>391</v>
      </c>
      <c r="C83" s="3"/>
      <c r="D83" s="3"/>
      <c r="E83" s="3"/>
      <c r="F83" s="97"/>
      <c r="G83" s="97"/>
      <c r="H83" s="97"/>
      <c r="I83" s="97"/>
      <c r="J83" s="97"/>
      <c r="K83" s="97"/>
      <c r="L83" s="97"/>
      <c r="M83" s="97"/>
      <c r="N83" s="102"/>
      <c r="O83"/>
    </row>
    <row r="84" spans="1:15" ht="18">
      <c r="A84" s="3"/>
      <c r="B84" s="3" t="s">
        <v>265</v>
      </c>
      <c r="C84" s="3"/>
      <c r="D84" s="3"/>
      <c r="E84" s="3"/>
      <c r="F84" s="97"/>
      <c r="G84" s="97"/>
      <c r="H84" s="97"/>
      <c r="I84" s="97"/>
      <c r="J84" s="97"/>
      <c r="K84" s="97"/>
      <c r="L84" s="97"/>
      <c r="M84" s="97"/>
      <c r="N84" s="102"/>
      <c r="O84"/>
    </row>
    <row r="85" spans="1:15" ht="18">
      <c r="A85" s="3"/>
      <c r="B85" s="3" t="s">
        <v>266</v>
      </c>
      <c r="C85" s="3"/>
      <c r="D85" s="3"/>
      <c r="E85" s="3"/>
      <c r="F85" s="97"/>
      <c r="G85" s="97"/>
      <c r="H85" s="97"/>
      <c r="I85" s="97"/>
      <c r="J85" s="97"/>
      <c r="K85" s="97"/>
      <c r="L85" s="97"/>
      <c r="M85" s="97"/>
      <c r="N85" s="102"/>
      <c r="O85"/>
    </row>
    <row r="86" spans="1:15" ht="18">
      <c r="A86" s="3"/>
      <c r="B86" s="3" t="s">
        <v>394</v>
      </c>
      <c r="C86" s="3"/>
      <c r="D86" s="3"/>
      <c r="E86" s="3"/>
      <c r="F86" s="97"/>
      <c r="G86" s="97"/>
      <c r="H86" s="97"/>
      <c r="I86" s="97"/>
      <c r="J86" s="97"/>
      <c r="K86" s="97"/>
      <c r="L86" s="97"/>
      <c r="M86" s="97"/>
      <c r="N86" s="102"/>
      <c r="O86"/>
    </row>
    <row r="87" spans="1:15" ht="18">
      <c r="A87" s="3"/>
      <c r="B87" s="3"/>
      <c r="C87" s="3"/>
      <c r="D87" s="3"/>
      <c r="E87" s="3"/>
      <c r="F87" s="97"/>
      <c r="G87" s="97"/>
      <c r="H87" s="97"/>
      <c r="I87" s="97"/>
      <c r="J87" s="97"/>
      <c r="K87" s="97"/>
      <c r="L87" s="97"/>
      <c r="M87" s="97"/>
      <c r="N87" s="102"/>
      <c r="O87"/>
    </row>
    <row r="88" spans="1:15" ht="18">
      <c r="A88" s="3"/>
      <c r="B88" s="579" t="s">
        <v>959</v>
      </c>
      <c r="C88" s="579"/>
      <c r="D88" s="579"/>
      <c r="E88" s="3"/>
      <c r="F88" s="97"/>
      <c r="G88" s="97"/>
      <c r="H88" s="97"/>
      <c r="I88" s="97"/>
      <c r="J88" s="97"/>
      <c r="K88" s="97"/>
      <c r="L88" s="97"/>
      <c r="M88" s="97"/>
      <c r="N88" s="102"/>
      <c r="O88"/>
    </row>
    <row r="89" spans="1:15" ht="18">
      <c r="A89" s="3"/>
      <c r="B89" s="3"/>
      <c r="C89" s="3"/>
      <c r="D89" s="3"/>
      <c r="E89" s="3"/>
      <c r="F89" s="97"/>
      <c r="G89" s="97"/>
      <c r="H89" s="97"/>
      <c r="I89" s="97"/>
      <c r="J89" s="97"/>
      <c r="K89" s="97"/>
      <c r="L89" s="97"/>
      <c r="M89" s="97"/>
      <c r="N89" s="102"/>
      <c r="O89"/>
    </row>
    <row r="90" spans="1:15" ht="18">
      <c r="A90" s="3"/>
      <c r="B90" s="2" t="s">
        <v>395</v>
      </c>
      <c r="C90" s="3"/>
      <c r="D90" s="3"/>
      <c r="E90" s="3"/>
      <c r="F90" s="97"/>
      <c r="G90" s="97"/>
      <c r="H90" s="97"/>
      <c r="I90" s="97"/>
      <c r="J90" s="97"/>
      <c r="K90" s="97"/>
      <c r="L90" s="97"/>
      <c r="M90" s="97"/>
      <c r="N90" s="102"/>
      <c r="O90"/>
    </row>
    <row r="91" spans="1:15" ht="18">
      <c r="A91" s="3"/>
      <c r="B91" s="3" t="s">
        <v>396</v>
      </c>
      <c r="C91" s="3"/>
      <c r="D91" s="3"/>
      <c r="E91" s="3" t="s">
        <v>1342</v>
      </c>
      <c r="F91" s="578" t="s">
        <v>398</v>
      </c>
      <c r="G91" s="578"/>
      <c r="H91" s="578"/>
      <c r="I91" s="97"/>
      <c r="J91" s="97"/>
      <c r="K91" s="97"/>
      <c r="L91" s="97"/>
      <c r="M91" s="97"/>
      <c r="N91" s="102"/>
      <c r="O91"/>
    </row>
    <row r="92" spans="1:15" ht="18">
      <c r="A92" s="3"/>
      <c r="B92" s="3"/>
      <c r="C92" s="3"/>
      <c r="D92" s="3"/>
      <c r="E92" s="3"/>
      <c r="F92" s="97"/>
      <c r="G92" s="97"/>
      <c r="H92" s="97"/>
      <c r="I92" s="97"/>
      <c r="J92" s="97"/>
      <c r="K92" s="97"/>
      <c r="L92" s="97"/>
      <c r="M92" s="97"/>
      <c r="N92" s="102"/>
      <c r="O92"/>
    </row>
    <row r="93" spans="1:15" ht="18">
      <c r="A93" s="3"/>
      <c r="B93" s="3" t="s">
        <v>399</v>
      </c>
      <c r="C93" s="3"/>
      <c r="D93" s="3"/>
      <c r="E93" s="3" t="s">
        <v>1342</v>
      </c>
      <c r="F93" s="578" t="s">
        <v>254</v>
      </c>
      <c r="G93" s="578"/>
      <c r="H93" s="578"/>
      <c r="I93" s="97"/>
      <c r="J93" s="97"/>
      <c r="K93" s="97"/>
      <c r="L93" s="97"/>
      <c r="M93" s="97"/>
      <c r="N93" s="102"/>
      <c r="O93"/>
    </row>
    <row r="94" spans="1:15" ht="18">
      <c r="A94" s="3"/>
      <c r="B94" s="3"/>
      <c r="C94" s="3"/>
      <c r="D94" s="3"/>
      <c r="E94" s="3"/>
      <c r="F94" s="97"/>
      <c r="G94" s="97"/>
      <c r="H94" s="97"/>
      <c r="I94" s="97"/>
      <c r="J94" s="97"/>
      <c r="K94" s="97"/>
      <c r="L94" s="97"/>
      <c r="M94" s="97"/>
      <c r="N94" s="102"/>
      <c r="O94"/>
    </row>
    <row r="95" spans="1:15" ht="18">
      <c r="A95" s="3"/>
      <c r="B95" s="3" t="s">
        <v>400</v>
      </c>
      <c r="C95" s="3"/>
      <c r="D95" s="3"/>
      <c r="E95" s="3" t="s">
        <v>1342</v>
      </c>
      <c r="F95" s="578" t="s">
        <v>336</v>
      </c>
      <c r="G95" s="578"/>
      <c r="H95" s="578"/>
      <c r="I95" s="97"/>
      <c r="J95" s="97"/>
      <c r="K95" s="97"/>
      <c r="L95" s="97"/>
      <c r="M95" s="97"/>
      <c r="N95" s="102"/>
      <c r="O95"/>
    </row>
    <row r="96" spans="1:15" ht="18">
      <c r="A96" s="3"/>
      <c r="B96" s="3"/>
      <c r="C96" s="3"/>
      <c r="D96" s="3"/>
      <c r="E96" s="3"/>
      <c r="F96" s="97"/>
      <c r="G96" s="97"/>
      <c r="H96" s="97"/>
      <c r="I96" s="97"/>
      <c r="J96" s="97"/>
      <c r="K96" s="97"/>
      <c r="L96" s="97"/>
      <c r="M96" s="97"/>
      <c r="N96" s="102"/>
      <c r="O96"/>
    </row>
    <row r="97" spans="1:15" ht="18">
      <c r="A97" s="3"/>
      <c r="B97" s="3" t="s">
        <v>485</v>
      </c>
      <c r="C97" s="3"/>
      <c r="D97" s="3"/>
      <c r="E97" s="3" t="s">
        <v>1342</v>
      </c>
      <c r="F97" s="578" t="s">
        <v>1074</v>
      </c>
      <c r="G97" s="578"/>
      <c r="H97" s="578"/>
      <c r="I97" s="578"/>
      <c r="J97" s="97"/>
      <c r="K97" s="97"/>
      <c r="L97" s="97"/>
      <c r="M97" s="97"/>
      <c r="N97" s="102"/>
      <c r="O97"/>
    </row>
    <row r="98" spans="1:15" ht="18">
      <c r="A98" s="3"/>
      <c r="B98" s="3"/>
      <c r="C98" s="3"/>
      <c r="D98" s="3"/>
      <c r="E98" s="3"/>
      <c r="F98" s="97"/>
      <c r="G98" s="97"/>
      <c r="H98" s="97"/>
      <c r="I98" s="97"/>
      <c r="J98" s="97"/>
      <c r="K98" s="97"/>
      <c r="L98" s="97"/>
      <c r="M98" s="97"/>
      <c r="N98" s="102"/>
      <c r="O98"/>
    </row>
    <row r="99" spans="1:15" ht="18">
      <c r="A99" s="3"/>
      <c r="B99" s="3" t="s">
        <v>402</v>
      </c>
      <c r="C99" s="3"/>
      <c r="D99" s="3"/>
      <c r="E99" s="3" t="s">
        <v>1342</v>
      </c>
      <c r="F99" s="578" t="s">
        <v>958</v>
      </c>
      <c r="G99" s="578"/>
      <c r="H99" s="578"/>
      <c r="I99" s="578"/>
      <c r="J99" s="97"/>
      <c r="K99" s="97"/>
      <c r="L99" s="97"/>
      <c r="M99" s="97"/>
      <c r="N99" s="102"/>
      <c r="O99"/>
    </row>
    <row r="100" spans="1:15" ht="18">
      <c r="A100" s="3"/>
      <c r="B100" s="3"/>
      <c r="C100" s="3"/>
      <c r="D100" s="3"/>
      <c r="E100" s="3" t="s">
        <v>403</v>
      </c>
      <c r="F100" s="97"/>
      <c r="G100" s="97" t="s">
        <v>404</v>
      </c>
      <c r="H100" s="97"/>
      <c r="I100" s="97"/>
      <c r="J100" s="97"/>
      <c r="K100" s="97"/>
      <c r="L100" s="97"/>
      <c r="M100" s="97"/>
      <c r="N100" s="102"/>
      <c r="O100"/>
    </row>
  </sheetData>
  <sheetProtection/>
  <mergeCells count="116">
    <mergeCell ref="F91:H91"/>
    <mergeCell ref="F93:H93"/>
    <mergeCell ref="F95:H95"/>
    <mergeCell ref="F97:I97"/>
    <mergeCell ref="F99:I99"/>
    <mergeCell ref="A61:A62"/>
    <mergeCell ref="A67:A68"/>
    <mergeCell ref="B88:D88"/>
    <mergeCell ref="G61:G62"/>
    <mergeCell ref="H61:H62"/>
    <mergeCell ref="A9:N9"/>
    <mergeCell ref="A10:N10"/>
    <mergeCell ref="M36:M38"/>
    <mergeCell ref="N70:N71"/>
    <mergeCell ref="A70:A71"/>
    <mergeCell ref="G70:G71"/>
    <mergeCell ref="H70:H71"/>
    <mergeCell ref="I70:I71"/>
    <mergeCell ref="J70:J71"/>
    <mergeCell ref="N67:N69"/>
    <mergeCell ref="H52:H53"/>
    <mergeCell ref="G67:G69"/>
    <mergeCell ref="H67:H69"/>
    <mergeCell ref="I67:I69"/>
    <mergeCell ref="J67:J69"/>
    <mergeCell ref="G52:G53"/>
    <mergeCell ref="I61:I62"/>
    <mergeCell ref="J61:J62"/>
    <mergeCell ref="H54:H55"/>
    <mergeCell ref="I58:I59"/>
    <mergeCell ref="K70:K71"/>
    <mergeCell ref="L70:L71"/>
    <mergeCell ref="M70:M71"/>
    <mergeCell ref="M67:M69"/>
    <mergeCell ref="K67:K69"/>
    <mergeCell ref="L67:L69"/>
    <mergeCell ref="K61:K62"/>
    <mergeCell ref="L61:L62"/>
    <mergeCell ref="L58:L59"/>
    <mergeCell ref="N36:N38"/>
    <mergeCell ref="N52:N55"/>
    <mergeCell ref="M50:M51"/>
    <mergeCell ref="I50:I51"/>
    <mergeCell ref="N50:N51"/>
    <mergeCell ref="M52:M55"/>
    <mergeCell ref="I54:I55"/>
    <mergeCell ref="J54:J55"/>
    <mergeCell ref="I52:I53"/>
    <mergeCell ref="J52:J53"/>
    <mergeCell ref="A52:A53"/>
    <mergeCell ref="L54:L55"/>
    <mergeCell ref="A37:A38"/>
    <mergeCell ref="N58:N59"/>
    <mergeCell ref="M58:M59"/>
    <mergeCell ref="A58:A59"/>
    <mergeCell ref="J58:J59"/>
    <mergeCell ref="K58:K59"/>
    <mergeCell ref="A54:A55"/>
    <mergeCell ref="G54:G55"/>
    <mergeCell ref="K52:K53"/>
    <mergeCell ref="M39:M42"/>
    <mergeCell ref="N39:N42"/>
    <mergeCell ref="K39:K42"/>
    <mergeCell ref="A44:A49"/>
    <mergeCell ref="G44:G49"/>
    <mergeCell ref="H44:H49"/>
    <mergeCell ref="I44:I49"/>
    <mergeCell ref="J44:J49"/>
    <mergeCell ref="J39:J42"/>
    <mergeCell ref="A50:A51"/>
    <mergeCell ref="N44:N49"/>
    <mergeCell ref="K44:K49"/>
    <mergeCell ref="L44:L49"/>
    <mergeCell ref="M44:M49"/>
    <mergeCell ref="A39:A42"/>
    <mergeCell ref="G39:G42"/>
    <mergeCell ref="H39:H42"/>
    <mergeCell ref="I39:I42"/>
    <mergeCell ref="N27:N28"/>
    <mergeCell ref="M29:M30"/>
    <mergeCell ref="N29:N30"/>
    <mergeCell ref="A20:A21"/>
    <mergeCell ref="G20:G21"/>
    <mergeCell ref="I20:I21"/>
    <mergeCell ref="K20:K21"/>
    <mergeCell ref="M27:M28"/>
    <mergeCell ref="H20:H21"/>
    <mergeCell ref="J20:J21"/>
    <mergeCell ref="G58:G59"/>
    <mergeCell ref="H58:H59"/>
    <mergeCell ref="L39:L42"/>
    <mergeCell ref="L50:L51"/>
    <mergeCell ref="G50:G51"/>
    <mergeCell ref="H50:H51"/>
    <mergeCell ref="J50:J51"/>
    <mergeCell ref="K50:K51"/>
    <mergeCell ref="L52:L53"/>
    <mergeCell ref="K54:K55"/>
    <mergeCell ref="A8:N8"/>
    <mergeCell ref="A1:C1"/>
    <mergeCell ref="G12:L12"/>
    <mergeCell ref="L20:L21"/>
    <mergeCell ref="G36:G38"/>
    <mergeCell ref="H36:H38"/>
    <mergeCell ref="I36:I38"/>
    <mergeCell ref="J36:J38"/>
    <mergeCell ref="K36:K38"/>
    <mergeCell ref="L36:L38"/>
    <mergeCell ref="J5:M5"/>
    <mergeCell ref="A6:D6"/>
    <mergeCell ref="J1:M1"/>
    <mergeCell ref="J2:M2"/>
    <mergeCell ref="A3:D3"/>
    <mergeCell ref="J3:M3"/>
    <mergeCell ref="A4:D4"/>
    <mergeCell ref="J4:M4"/>
  </mergeCells>
  <printOptions/>
  <pageMargins left="0" right="0" top="0" bottom="0" header="0.5118110236220472" footer="0.5118110236220472"/>
  <pageSetup fitToHeight="0" fitToWidth="1" horizontalDpi="600" verticalDpi="600" orientation="portrait" paperSize="9" scale="56" r:id="rId1"/>
  <rowBreaks count="1" manualBreakCount="1">
    <brk id="7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43"/>
  <sheetViews>
    <sheetView view="pageBreakPreview" zoomScale="75" zoomScaleNormal="90" zoomScaleSheetLayoutView="75" zoomScalePageLayoutView="0" workbookViewId="0" topLeftCell="A1">
      <selection activeCell="A1" sqref="A1:IV6"/>
    </sheetView>
  </sheetViews>
  <sheetFormatPr defaultColWidth="9.140625" defaultRowHeight="15"/>
  <cols>
    <col min="1" max="1" width="5.00390625" style="388" customWidth="1"/>
    <col min="2" max="2" width="12.00390625" style="387" customWidth="1"/>
    <col min="3" max="3" width="24.8515625" style="141" customWidth="1"/>
    <col min="4" max="4" width="25.7109375" style="141" customWidth="1"/>
    <col min="5" max="5" width="30.28125" style="389" customWidth="1"/>
    <col min="6" max="6" width="14.8515625" style="137" customWidth="1"/>
    <col min="7" max="8" width="8.28125" style="137" customWidth="1"/>
    <col min="9" max="9" width="9.28125" style="137" customWidth="1"/>
    <col min="10" max="10" width="8.28125" style="137" customWidth="1"/>
    <col min="11" max="11" width="9.7109375" style="137" customWidth="1"/>
    <col min="12" max="12" width="8.28125" style="137" customWidth="1"/>
    <col min="13" max="13" width="11.7109375" style="390" customWidth="1"/>
    <col min="14" max="14" width="16.57421875" style="389" customWidth="1"/>
    <col min="15" max="15" width="0.5625" style="0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4" ht="18" customHeight="1">
      <c r="A7" s="94"/>
      <c r="B7" s="155"/>
      <c r="C7" s="151"/>
      <c r="D7" s="151"/>
      <c r="E7" s="147"/>
      <c r="F7" s="94"/>
      <c r="G7" s="94"/>
      <c r="H7" s="94"/>
      <c r="I7" s="94"/>
      <c r="J7" s="94"/>
      <c r="K7" s="94"/>
      <c r="L7" s="94"/>
      <c r="M7" s="94"/>
      <c r="N7" s="147"/>
    </row>
    <row r="8" spans="1:14" ht="17.25">
      <c r="A8" s="599" t="s">
        <v>405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</row>
    <row r="9" spans="1:14" ht="17.25">
      <c r="A9" s="599" t="s">
        <v>1360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</row>
    <row r="10" spans="1:14" s="73" customFormat="1" ht="36.75" customHeight="1">
      <c r="A10" s="592" t="s">
        <v>369</v>
      </c>
      <c r="B10" s="592" t="s">
        <v>185</v>
      </c>
      <c r="C10" s="592" t="s">
        <v>933</v>
      </c>
      <c r="D10" s="592" t="s">
        <v>187</v>
      </c>
      <c r="E10" s="592" t="s">
        <v>370</v>
      </c>
      <c r="F10" s="592" t="s">
        <v>189</v>
      </c>
      <c r="G10" s="600" t="s">
        <v>371</v>
      </c>
      <c r="H10" s="600"/>
      <c r="I10" s="600"/>
      <c r="J10" s="600"/>
      <c r="K10" s="600"/>
      <c r="L10" s="600"/>
      <c r="M10" s="592" t="s">
        <v>406</v>
      </c>
      <c r="N10" s="594" t="s">
        <v>372</v>
      </c>
    </row>
    <row r="11" spans="1:14" s="73" customFormat="1" ht="17.25">
      <c r="A11" s="593"/>
      <c r="B11" s="593"/>
      <c r="C11" s="593"/>
      <c r="D11" s="593"/>
      <c r="E11" s="593"/>
      <c r="F11" s="593"/>
      <c r="G11" s="364" t="s">
        <v>373</v>
      </c>
      <c r="H11" s="364" t="s">
        <v>374</v>
      </c>
      <c r="I11" s="364" t="s">
        <v>375</v>
      </c>
      <c r="J11" s="364" t="s">
        <v>376</v>
      </c>
      <c r="K11" s="364" t="s">
        <v>377</v>
      </c>
      <c r="L11" s="364" t="s">
        <v>378</v>
      </c>
      <c r="M11" s="593"/>
      <c r="N11" s="595"/>
    </row>
    <row r="12" spans="1:14" s="132" customFormat="1" ht="18">
      <c r="A12" s="455">
        <v>1</v>
      </c>
      <c r="B12" s="457">
        <v>50</v>
      </c>
      <c r="C12" s="451" t="s">
        <v>452</v>
      </c>
      <c r="D12" s="451" t="s">
        <v>548</v>
      </c>
      <c r="E12" s="453" t="s">
        <v>712</v>
      </c>
      <c r="F12" s="449">
        <v>8.97</v>
      </c>
      <c r="G12" s="449"/>
      <c r="H12" s="449"/>
      <c r="I12" s="449"/>
      <c r="J12" s="450">
        <f>F12/4</f>
        <v>2.2425</v>
      </c>
      <c r="K12" s="449"/>
      <c r="L12" s="449"/>
      <c r="M12" s="383">
        <v>2</v>
      </c>
      <c r="N12" s="453" t="s">
        <v>417</v>
      </c>
    </row>
    <row r="13" spans="1:14" s="132" customFormat="1" ht="18">
      <c r="A13" s="589">
        <v>2</v>
      </c>
      <c r="B13" s="457">
        <v>109</v>
      </c>
      <c r="C13" s="451" t="s">
        <v>379</v>
      </c>
      <c r="D13" s="451" t="s">
        <v>244</v>
      </c>
      <c r="E13" s="453" t="s">
        <v>735</v>
      </c>
      <c r="F13" s="449">
        <v>68.15</v>
      </c>
      <c r="G13" s="582">
        <f>(F13+F14)/4/6</f>
        <v>2.843666666666667</v>
      </c>
      <c r="H13" s="582">
        <f>G13</f>
        <v>2.843666666666667</v>
      </c>
      <c r="I13" s="582">
        <f>H13</f>
        <v>2.843666666666667</v>
      </c>
      <c r="J13" s="582">
        <f>I13</f>
        <v>2.843666666666667</v>
      </c>
      <c r="K13" s="582">
        <f>J13</f>
        <v>2.843666666666667</v>
      </c>
      <c r="L13" s="582">
        <f>K13</f>
        <v>2.843666666666667</v>
      </c>
      <c r="M13" s="383">
        <v>5</v>
      </c>
      <c r="N13" s="585" t="s">
        <v>421</v>
      </c>
    </row>
    <row r="14" spans="1:14" s="132" customFormat="1" ht="18">
      <c r="A14" s="590"/>
      <c r="B14" s="457">
        <v>718</v>
      </c>
      <c r="C14" s="451" t="s">
        <v>339</v>
      </c>
      <c r="D14" s="451" t="s">
        <v>386</v>
      </c>
      <c r="E14" s="453" t="s">
        <v>735</v>
      </c>
      <c r="F14" s="449">
        <v>0.098</v>
      </c>
      <c r="G14" s="584"/>
      <c r="H14" s="584"/>
      <c r="I14" s="584"/>
      <c r="J14" s="584"/>
      <c r="K14" s="584"/>
      <c r="L14" s="584"/>
      <c r="M14" s="383" t="s">
        <v>384</v>
      </c>
      <c r="N14" s="587"/>
    </row>
    <row r="15" spans="1:14" s="132" customFormat="1" ht="18">
      <c r="A15" s="589">
        <v>3</v>
      </c>
      <c r="B15" s="457">
        <v>13</v>
      </c>
      <c r="C15" s="451" t="s">
        <v>737</v>
      </c>
      <c r="D15" s="451" t="s">
        <v>736</v>
      </c>
      <c r="E15" s="453" t="s">
        <v>738</v>
      </c>
      <c r="F15" s="449">
        <v>54</v>
      </c>
      <c r="G15" s="582">
        <f>(F15+F16)/4/6</f>
        <v>2.263291666666667</v>
      </c>
      <c r="H15" s="582">
        <f>G15</f>
        <v>2.263291666666667</v>
      </c>
      <c r="I15" s="582">
        <f>H15</f>
        <v>2.263291666666667</v>
      </c>
      <c r="J15" s="582">
        <f>I15</f>
        <v>2.263291666666667</v>
      </c>
      <c r="K15" s="582">
        <f>J15</f>
        <v>2.263291666666667</v>
      </c>
      <c r="L15" s="582">
        <f>K15</f>
        <v>2.263291666666667</v>
      </c>
      <c r="M15" s="383">
        <v>3</v>
      </c>
      <c r="N15" s="585" t="s">
        <v>387</v>
      </c>
    </row>
    <row r="16" spans="1:14" s="132" customFormat="1" ht="18">
      <c r="A16" s="590"/>
      <c r="B16" s="457">
        <v>115</v>
      </c>
      <c r="C16" s="451" t="s">
        <v>739</v>
      </c>
      <c r="D16" s="451" t="s">
        <v>383</v>
      </c>
      <c r="E16" s="453" t="s">
        <v>738</v>
      </c>
      <c r="F16" s="449">
        <v>0.319</v>
      </c>
      <c r="G16" s="584"/>
      <c r="H16" s="584"/>
      <c r="I16" s="584"/>
      <c r="J16" s="584"/>
      <c r="K16" s="584"/>
      <c r="L16" s="584"/>
      <c r="M16" s="383" t="s">
        <v>384</v>
      </c>
      <c r="N16" s="587"/>
    </row>
    <row r="17" spans="1:14" s="477" customFormat="1" ht="18">
      <c r="A17" s="223">
        <v>4</v>
      </c>
      <c r="B17" s="220">
        <v>2613</v>
      </c>
      <c r="C17" s="86" t="s">
        <v>1319</v>
      </c>
      <c r="D17" s="86" t="s">
        <v>1320</v>
      </c>
      <c r="E17" s="86" t="s">
        <v>1321</v>
      </c>
      <c r="F17" s="223">
        <v>9</v>
      </c>
      <c r="G17" s="223"/>
      <c r="H17" s="223"/>
      <c r="I17" s="223">
        <f>F17/4</f>
        <v>2.25</v>
      </c>
      <c r="J17" s="223"/>
      <c r="K17" s="223"/>
      <c r="L17" s="223"/>
      <c r="M17" s="135">
        <v>1</v>
      </c>
      <c r="N17" s="247" t="s">
        <v>417</v>
      </c>
    </row>
    <row r="18" spans="1:14" s="132" customFormat="1" ht="18">
      <c r="A18" s="455">
        <v>5</v>
      </c>
      <c r="B18" s="457">
        <v>59</v>
      </c>
      <c r="C18" s="451" t="s">
        <v>460</v>
      </c>
      <c r="D18" s="451"/>
      <c r="E18" s="453" t="s">
        <v>740</v>
      </c>
      <c r="F18" s="449">
        <v>3.044</v>
      </c>
      <c r="G18" s="449"/>
      <c r="H18" s="449"/>
      <c r="I18" s="450">
        <f>F18/4</f>
        <v>0.761</v>
      </c>
      <c r="J18" s="450"/>
      <c r="K18" s="449"/>
      <c r="L18" s="449"/>
      <c r="M18" s="383">
        <v>1</v>
      </c>
      <c r="N18" s="453" t="s">
        <v>417</v>
      </c>
    </row>
    <row r="19" spans="1:14" s="132" customFormat="1" ht="18">
      <c r="A19" s="223">
        <v>6</v>
      </c>
      <c r="B19" s="457">
        <v>9</v>
      </c>
      <c r="C19" s="451" t="s">
        <v>741</v>
      </c>
      <c r="D19" s="451" t="s">
        <v>742</v>
      </c>
      <c r="E19" s="453" t="s">
        <v>461</v>
      </c>
      <c r="F19" s="449">
        <v>1.085</v>
      </c>
      <c r="G19" s="449"/>
      <c r="H19" s="449"/>
      <c r="I19" s="450">
        <f>F19/2</f>
        <v>0.5425</v>
      </c>
      <c r="J19" s="449"/>
      <c r="K19" s="449"/>
      <c r="L19" s="449"/>
      <c r="M19" s="383">
        <v>2</v>
      </c>
      <c r="N19" s="458" t="s">
        <v>415</v>
      </c>
    </row>
    <row r="20" spans="1:14" s="132" customFormat="1" ht="18">
      <c r="A20" s="455">
        <v>7</v>
      </c>
      <c r="B20" s="457">
        <v>57</v>
      </c>
      <c r="C20" s="451" t="s">
        <v>439</v>
      </c>
      <c r="D20" s="451" t="s">
        <v>743</v>
      </c>
      <c r="E20" s="453" t="s">
        <v>744</v>
      </c>
      <c r="F20" s="449">
        <v>36</v>
      </c>
      <c r="G20" s="449"/>
      <c r="H20" s="449">
        <f>F20/4/2</f>
        <v>4.5</v>
      </c>
      <c r="I20" s="449"/>
      <c r="J20" s="449"/>
      <c r="K20" s="449">
        <f>H20</f>
        <v>4.5</v>
      </c>
      <c r="L20" s="449"/>
      <c r="M20" s="383">
        <v>8</v>
      </c>
      <c r="N20" s="453" t="s">
        <v>387</v>
      </c>
    </row>
    <row r="21" spans="1:14" s="132" customFormat="1" ht="18">
      <c r="A21" s="223">
        <v>8</v>
      </c>
      <c r="B21" s="457">
        <v>109</v>
      </c>
      <c r="C21" s="451" t="s">
        <v>379</v>
      </c>
      <c r="D21" s="451" t="s">
        <v>244</v>
      </c>
      <c r="E21" s="453" t="s">
        <v>745</v>
      </c>
      <c r="F21" s="449">
        <v>72</v>
      </c>
      <c r="G21" s="449">
        <f>F21/4/4</f>
        <v>4.5</v>
      </c>
      <c r="H21" s="449">
        <f>G21</f>
        <v>4.5</v>
      </c>
      <c r="I21" s="449"/>
      <c r="J21" s="449">
        <f>G21</f>
        <v>4.5</v>
      </c>
      <c r="K21" s="449"/>
      <c r="L21" s="449">
        <f>G21</f>
        <v>4.5</v>
      </c>
      <c r="M21" s="383">
        <v>4</v>
      </c>
      <c r="N21" s="453" t="s">
        <v>411</v>
      </c>
    </row>
    <row r="22" spans="1:14" s="132" customFormat="1" ht="18">
      <c r="A22" s="455">
        <v>9</v>
      </c>
      <c r="B22" s="457">
        <v>2349</v>
      </c>
      <c r="C22" s="451" t="s">
        <v>996</v>
      </c>
      <c r="D22" s="451" t="s">
        <v>1131</v>
      </c>
      <c r="E22" s="453" t="s">
        <v>1132</v>
      </c>
      <c r="F22" s="449">
        <v>27</v>
      </c>
      <c r="G22" s="449">
        <f>F22/4/3</f>
        <v>2.25</v>
      </c>
      <c r="H22" s="449"/>
      <c r="I22" s="449">
        <f>G22</f>
        <v>2.25</v>
      </c>
      <c r="J22" s="449"/>
      <c r="K22" s="449">
        <f>G22</f>
        <v>2.25</v>
      </c>
      <c r="L22" s="449"/>
      <c r="M22" s="383">
        <v>3</v>
      </c>
      <c r="N22" s="453" t="s">
        <v>388</v>
      </c>
    </row>
    <row r="23" spans="1:14" s="132" customFormat="1" ht="18">
      <c r="A23" s="223">
        <v>10</v>
      </c>
      <c r="B23" s="457">
        <v>49</v>
      </c>
      <c r="C23" s="451" t="s">
        <v>459</v>
      </c>
      <c r="D23" s="451" t="s">
        <v>746</v>
      </c>
      <c r="E23" s="453" t="s">
        <v>747</v>
      </c>
      <c r="F23" s="449">
        <v>2.791</v>
      </c>
      <c r="G23" s="449"/>
      <c r="H23" s="449"/>
      <c r="I23" s="450">
        <f>F23/4</f>
        <v>0.69775</v>
      </c>
      <c r="J23" s="450"/>
      <c r="K23" s="449"/>
      <c r="L23" s="449"/>
      <c r="M23" s="383">
        <v>3</v>
      </c>
      <c r="N23" s="453" t="s">
        <v>417</v>
      </c>
    </row>
    <row r="24" spans="1:14" s="132" customFormat="1" ht="18">
      <c r="A24" s="455">
        <v>11</v>
      </c>
      <c r="B24" s="457">
        <v>98</v>
      </c>
      <c r="C24" s="451" t="s">
        <v>748</v>
      </c>
      <c r="D24" s="451" t="s">
        <v>790</v>
      </c>
      <c r="E24" s="453" t="s">
        <v>791</v>
      </c>
      <c r="F24" s="449">
        <v>14</v>
      </c>
      <c r="G24" s="450">
        <f>F24/4/2</f>
        <v>1.75</v>
      </c>
      <c r="H24" s="450"/>
      <c r="I24" s="450"/>
      <c r="J24" s="450"/>
      <c r="K24" s="450">
        <f>G24</f>
        <v>1.75</v>
      </c>
      <c r="L24" s="450"/>
      <c r="M24" s="383">
        <v>8</v>
      </c>
      <c r="N24" s="453" t="s">
        <v>387</v>
      </c>
    </row>
    <row r="25" spans="1:14" s="132" customFormat="1" ht="18">
      <c r="A25" s="223">
        <v>12</v>
      </c>
      <c r="B25" s="457">
        <v>1838</v>
      </c>
      <c r="C25" s="451" t="s">
        <v>993</v>
      </c>
      <c r="D25" s="451" t="s">
        <v>1127</v>
      </c>
      <c r="E25" s="453" t="s">
        <v>975</v>
      </c>
      <c r="F25" s="449">
        <v>6</v>
      </c>
      <c r="G25" s="450">
        <f>F25/4</f>
        <v>1.5</v>
      </c>
      <c r="H25" s="450"/>
      <c r="I25" s="450"/>
      <c r="J25" s="450"/>
      <c r="K25" s="450"/>
      <c r="L25" s="450"/>
      <c r="M25" s="383">
        <v>2</v>
      </c>
      <c r="N25" s="453" t="s">
        <v>417</v>
      </c>
    </row>
    <row r="26" spans="1:14" s="132" customFormat="1" ht="18">
      <c r="A26" s="223">
        <v>13</v>
      </c>
      <c r="B26" s="374">
        <v>2845</v>
      </c>
      <c r="C26" s="459" t="s">
        <v>1077</v>
      </c>
      <c r="D26" s="459" t="s">
        <v>317</v>
      </c>
      <c r="E26" s="238" t="s">
        <v>1078</v>
      </c>
      <c r="F26" s="368">
        <v>5.4</v>
      </c>
      <c r="G26" s="450">
        <f>F26/4/2</f>
        <v>0.675</v>
      </c>
      <c r="H26" s="450"/>
      <c r="I26" s="450"/>
      <c r="J26" s="450"/>
      <c r="K26" s="450">
        <f>G26</f>
        <v>0.675</v>
      </c>
      <c r="L26" s="450"/>
      <c r="M26" s="383">
        <v>1</v>
      </c>
      <c r="N26" s="453" t="s">
        <v>387</v>
      </c>
    </row>
    <row r="27" spans="1:14" s="132" customFormat="1" ht="18">
      <c r="A27" s="455">
        <v>14</v>
      </c>
      <c r="B27" s="374">
        <v>2831</v>
      </c>
      <c r="C27" s="459" t="s">
        <v>1079</v>
      </c>
      <c r="D27" s="459" t="s">
        <v>1080</v>
      </c>
      <c r="E27" s="238" t="s">
        <v>1081</v>
      </c>
      <c r="F27" s="368">
        <v>5</v>
      </c>
      <c r="G27" s="450"/>
      <c r="H27" s="450"/>
      <c r="I27" s="450">
        <f>F27/4</f>
        <v>1.25</v>
      </c>
      <c r="J27" s="450"/>
      <c r="K27" s="450"/>
      <c r="L27" s="450"/>
      <c r="M27" s="383">
        <v>2</v>
      </c>
      <c r="N27" s="453" t="s">
        <v>417</v>
      </c>
    </row>
    <row r="28" spans="1:14" s="132" customFormat="1" ht="18">
      <c r="A28" s="223">
        <v>15</v>
      </c>
      <c r="B28" s="374">
        <v>2831</v>
      </c>
      <c r="C28" s="459" t="s">
        <v>1079</v>
      </c>
      <c r="D28" s="481" t="s">
        <v>1082</v>
      </c>
      <c r="E28" s="238" t="s">
        <v>1083</v>
      </c>
      <c r="F28" s="482">
        <v>3</v>
      </c>
      <c r="G28" s="450"/>
      <c r="H28" s="450"/>
      <c r="I28" s="450"/>
      <c r="J28" s="450">
        <f>F28/4</f>
        <v>0.75</v>
      </c>
      <c r="K28" s="450"/>
      <c r="L28" s="450"/>
      <c r="M28" s="383">
        <v>1</v>
      </c>
      <c r="N28" s="453" t="s">
        <v>417</v>
      </c>
    </row>
    <row r="29" spans="1:14" s="132" customFormat="1" ht="18">
      <c r="A29" s="455">
        <v>16</v>
      </c>
      <c r="B29" s="457">
        <v>13</v>
      </c>
      <c r="C29" s="451" t="s">
        <v>683</v>
      </c>
      <c r="D29" s="451" t="s">
        <v>683</v>
      </c>
      <c r="E29" s="453" t="s">
        <v>697</v>
      </c>
      <c r="F29" s="449">
        <v>216.5</v>
      </c>
      <c r="G29" s="449">
        <v>9.02</v>
      </c>
      <c r="H29" s="449">
        <v>9.02</v>
      </c>
      <c r="I29" s="449">
        <v>9.02</v>
      </c>
      <c r="J29" s="449">
        <v>9.02</v>
      </c>
      <c r="K29" s="449">
        <v>9.02</v>
      </c>
      <c r="L29" s="449">
        <v>9.02</v>
      </c>
      <c r="M29" s="383">
        <v>13</v>
      </c>
      <c r="N29" s="453" t="s">
        <v>421</v>
      </c>
    </row>
    <row r="30" spans="1:14" s="132" customFormat="1" ht="18">
      <c r="A30" s="223">
        <v>17</v>
      </c>
      <c r="B30" s="457">
        <v>2818</v>
      </c>
      <c r="C30" s="451" t="s">
        <v>698</v>
      </c>
      <c r="D30" s="451"/>
      <c r="E30" s="453" t="s">
        <v>697</v>
      </c>
      <c r="F30" s="449">
        <v>2.468</v>
      </c>
      <c r="G30" s="449"/>
      <c r="H30" s="449"/>
      <c r="I30" s="449"/>
      <c r="J30" s="449"/>
      <c r="K30" s="449"/>
      <c r="L30" s="449">
        <v>0.62</v>
      </c>
      <c r="M30" s="383">
        <v>1</v>
      </c>
      <c r="N30" s="453" t="s">
        <v>417</v>
      </c>
    </row>
    <row r="31" spans="1:14" s="132" customFormat="1" ht="18">
      <c r="A31" s="455">
        <v>18</v>
      </c>
      <c r="B31" s="457">
        <v>17</v>
      </c>
      <c r="C31" s="451" t="s">
        <v>964</v>
      </c>
      <c r="D31" s="451" t="s">
        <v>1062</v>
      </c>
      <c r="E31" s="453" t="s">
        <v>1125</v>
      </c>
      <c r="F31" s="449">
        <v>6</v>
      </c>
      <c r="G31" s="449">
        <f>F31/4/2</f>
        <v>0.75</v>
      </c>
      <c r="H31" s="449"/>
      <c r="I31" s="449"/>
      <c r="J31" s="449">
        <f>G31</f>
        <v>0.75</v>
      </c>
      <c r="K31" s="449"/>
      <c r="L31" s="449"/>
      <c r="M31" s="383">
        <v>1</v>
      </c>
      <c r="N31" s="453" t="s">
        <v>387</v>
      </c>
    </row>
    <row r="32" spans="1:14" s="132" customFormat="1" ht="18">
      <c r="A32" s="223">
        <v>19</v>
      </c>
      <c r="B32" s="457">
        <v>53</v>
      </c>
      <c r="C32" s="451" t="s">
        <v>701</v>
      </c>
      <c r="D32" s="451"/>
      <c r="E32" s="453" t="s">
        <v>702</v>
      </c>
      <c r="F32" s="449">
        <v>1.699</v>
      </c>
      <c r="G32" s="449"/>
      <c r="H32" s="449"/>
      <c r="I32" s="449"/>
      <c r="J32" s="449"/>
      <c r="K32" s="449"/>
      <c r="L32" s="449"/>
      <c r="M32" s="383"/>
      <c r="N32" s="453" t="s">
        <v>181</v>
      </c>
    </row>
    <row r="33" spans="1:14" s="132" customFormat="1" ht="18">
      <c r="A33" s="455">
        <v>20</v>
      </c>
      <c r="B33" s="457">
        <v>48</v>
      </c>
      <c r="C33" s="451" t="s">
        <v>414</v>
      </c>
      <c r="D33" s="451"/>
      <c r="E33" s="453" t="s">
        <v>685</v>
      </c>
      <c r="F33" s="449">
        <v>4</v>
      </c>
      <c r="G33" s="449"/>
      <c r="H33" s="450">
        <f>F33/4/3</f>
        <v>0.3333333333333333</v>
      </c>
      <c r="I33" s="449"/>
      <c r="J33" s="450">
        <f>H33</f>
        <v>0.3333333333333333</v>
      </c>
      <c r="K33" s="449"/>
      <c r="L33" s="450">
        <f>H33</f>
        <v>0.3333333333333333</v>
      </c>
      <c r="M33" s="383">
        <v>2</v>
      </c>
      <c r="N33" s="453" t="s">
        <v>388</v>
      </c>
    </row>
    <row r="34" spans="1:14" s="132" customFormat="1" ht="18">
      <c r="A34" s="223">
        <v>21</v>
      </c>
      <c r="B34" s="457">
        <v>1</v>
      </c>
      <c r="C34" s="451" t="s">
        <v>687</v>
      </c>
      <c r="D34" s="451" t="s">
        <v>688</v>
      </c>
      <c r="E34" s="453" t="s">
        <v>689</v>
      </c>
      <c r="F34" s="449" t="s">
        <v>434</v>
      </c>
      <c r="G34" s="449"/>
      <c r="H34" s="450"/>
      <c r="I34" s="449"/>
      <c r="J34" s="450"/>
      <c r="K34" s="449"/>
      <c r="L34" s="450"/>
      <c r="M34" s="383"/>
      <c r="N34" s="453" t="s">
        <v>181</v>
      </c>
    </row>
    <row r="35" spans="1:14" s="132" customFormat="1" ht="18">
      <c r="A35" s="223">
        <v>22</v>
      </c>
      <c r="B35" s="457">
        <v>13</v>
      </c>
      <c r="C35" s="451" t="s">
        <v>683</v>
      </c>
      <c r="D35" s="451" t="s">
        <v>684</v>
      </c>
      <c r="E35" s="453" t="s">
        <v>686</v>
      </c>
      <c r="F35" s="449">
        <v>0.75</v>
      </c>
      <c r="G35" s="449"/>
      <c r="H35" s="449"/>
      <c r="I35" s="449"/>
      <c r="J35" s="449">
        <v>0.79</v>
      </c>
      <c r="K35" s="449"/>
      <c r="L35" s="449"/>
      <c r="M35" s="383">
        <v>1</v>
      </c>
      <c r="N35" s="453" t="s">
        <v>417</v>
      </c>
    </row>
    <row r="36" spans="1:14" s="132" customFormat="1" ht="18">
      <c r="A36" s="455">
        <v>23</v>
      </c>
      <c r="B36" s="457">
        <v>1838</v>
      </c>
      <c r="C36" s="451" t="s">
        <v>993</v>
      </c>
      <c r="D36" s="451" t="s">
        <v>976</v>
      </c>
      <c r="E36" s="453" t="s">
        <v>1128</v>
      </c>
      <c r="F36" s="449">
        <v>6</v>
      </c>
      <c r="G36" s="449"/>
      <c r="H36" s="449"/>
      <c r="I36" s="449">
        <f>F36/4</f>
        <v>1.5</v>
      </c>
      <c r="J36" s="449"/>
      <c r="K36" s="449"/>
      <c r="L36" s="449"/>
      <c r="M36" s="383">
        <v>2</v>
      </c>
      <c r="N36" s="453" t="s">
        <v>417</v>
      </c>
    </row>
    <row r="37" spans="1:15" s="132" customFormat="1" ht="17.25" customHeight="1">
      <c r="A37" s="223">
        <v>24</v>
      </c>
      <c r="B37" s="483">
        <v>51</v>
      </c>
      <c r="C37" s="484" t="s">
        <v>241</v>
      </c>
      <c r="D37" s="484" t="s">
        <v>242</v>
      </c>
      <c r="E37" s="485" t="s">
        <v>237</v>
      </c>
      <c r="F37" s="486">
        <v>5.57</v>
      </c>
      <c r="G37" s="487">
        <f>F37/4/3</f>
        <v>0.46416666666666667</v>
      </c>
      <c r="H37" s="486"/>
      <c r="I37" s="487">
        <f>G37</f>
        <v>0.46416666666666667</v>
      </c>
      <c r="J37" s="486"/>
      <c r="K37" s="487">
        <f>G37</f>
        <v>0.46416666666666667</v>
      </c>
      <c r="L37" s="486"/>
      <c r="M37" s="486">
        <v>1</v>
      </c>
      <c r="N37" s="452" t="s">
        <v>421</v>
      </c>
      <c r="O37" s="488"/>
    </row>
    <row r="38" spans="1:14" s="132" customFormat="1" ht="18">
      <c r="A38" s="455">
        <v>25</v>
      </c>
      <c r="B38" s="457">
        <v>1461</v>
      </c>
      <c r="C38" s="451" t="s">
        <v>758</v>
      </c>
      <c r="D38" s="451" t="s">
        <v>433</v>
      </c>
      <c r="E38" s="453" t="s">
        <v>759</v>
      </c>
      <c r="F38" s="449"/>
      <c r="G38" s="450"/>
      <c r="H38" s="450"/>
      <c r="I38" s="450"/>
      <c r="J38" s="450"/>
      <c r="K38" s="450"/>
      <c r="L38" s="450"/>
      <c r="M38" s="383"/>
      <c r="N38" s="453" t="s">
        <v>181</v>
      </c>
    </row>
    <row r="39" spans="1:14" s="132" customFormat="1" ht="18">
      <c r="A39" s="223">
        <v>26</v>
      </c>
      <c r="B39" s="457">
        <v>1269</v>
      </c>
      <c r="C39" s="451" t="s">
        <v>18</v>
      </c>
      <c r="D39" s="451" t="s">
        <v>433</v>
      </c>
      <c r="E39" s="453" t="s">
        <v>792</v>
      </c>
      <c r="F39" s="449"/>
      <c r="G39" s="450"/>
      <c r="H39" s="450"/>
      <c r="I39" s="450"/>
      <c r="J39" s="450"/>
      <c r="K39" s="450"/>
      <c r="L39" s="450"/>
      <c r="M39" s="383">
        <v>3</v>
      </c>
      <c r="N39" s="453" t="s">
        <v>181</v>
      </c>
    </row>
    <row r="40" spans="1:14" s="132" customFormat="1" ht="18">
      <c r="A40" s="455">
        <v>27</v>
      </c>
      <c r="B40" s="489" t="s">
        <v>1089</v>
      </c>
      <c r="C40" s="459" t="s">
        <v>533</v>
      </c>
      <c r="D40" s="459" t="s">
        <v>823</v>
      </c>
      <c r="E40" s="238" t="s">
        <v>1090</v>
      </c>
      <c r="F40" s="368" t="s">
        <v>434</v>
      </c>
      <c r="G40" s="450"/>
      <c r="H40" s="450"/>
      <c r="I40" s="450"/>
      <c r="J40" s="450"/>
      <c r="K40" s="450"/>
      <c r="L40" s="450"/>
      <c r="M40" s="383"/>
      <c r="N40" s="453" t="s">
        <v>181</v>
      </c>
    </row>
    <row r="41" spans="1:14" s="132" customFormat="1" ht="18">
      <c r="A41" s="223">
        <v>28</v>
      </c>
      <c r="B41" s="374">
        <v>1044</v>
      </c>
      <c r="C41" s="459" t="s">
        <v>1091</v>
      </c>
      <c r="D41" s="459" t="s">
        <v>433</v>
      </c>
      <c r="E41" s="238" t="s">
        <v>1092</v>
      </c>
      <c r="F41" s="368" t="s">
        <v>434</v>
      </c>
      <c r="G41" s="450"/>
      <c r="H41" s="450"/>
      <c r="I41" s="450"/>
      <c r="J41" s="450"/>
      <c r="K41" s="450"/>
      <c r="L41" s="450"/>
      <c r="M41" s="383"/>
      <c r="N41" s="453" t="s">
        <v>181</v>
      </c>
    </row>
    <row r="42" spans="1:14" s="132" customFormat="1" ht="18">
      <c r="A42" s="455">
        <v>29</v>
      </c>
      <c r="B42" s="378">
        <v>1838</v>
      </c>
      <c r="C42" s="370" t="s">
        <v>993</v>
      </c>
      <c r="D42" s="370" t="s">
        <v>976</v>
      </c>
      <c r="E42" s="369" t="s">
        <v>1129</v>
      </c>
      <c r="F42" s="371">
        <v>3</v>
      </c>
      <c r="G42" s="450">
        <f>F42/4</f>
        <v>0.75</v>
      </c>
      <c r="H42" s="450"/>
      <c r="I42" s="450"/>
      <c r="J42" s="450"/>
      <c r="K42" s="450"/>
      <c r="L42" s="450"/>
      <c r="M42" s="383">
        <v>1</v>
      </c>
      <c r="N42" s="453" t="s">
        <v>417</v>
      </c>
    </row>
    <row r="43" spans="1:14" s="132" customFormat="1" ht="18">
      <c r="A43" s="223">
        <v>30</v>
      </c>
      <c r="B43" s="378">
        <v>2349</v>
      </c>
      <c r="C43" s="370" t="s">
        <v>996</v>
      </c>
      <c r="D43" s="370" t="s">
        <v>1130</v>
      </c>
      <c r="E43" s="369" t="s">
        <v>977</v>
      </c>
      <c r="F43" s="371">
        <v>9</v>
      </c>
      <c r="G43" s="450"/>
      <c r="H43" s="450"/>
      <c r="I43" s="450">
        <f>F43/4</f>
        <v>2.25</v>
      </c>
      <c r="J43" s="450"/>
      <c r="K43" s="450"/>
      <c r="L43" s="450"/>
      <c r="M43" s="383">
        <v>3</v>
      </c>
      <c r="N43" s="453" t="s">
        <v>417</v>
      </c>
    </row>
    <row r="44" spans="1:14" s="132" customFormat="1" ht="18">
      <c r="A44" s="223">
        <v>31</v>
      </c>
      <c r="B44" s="457">
        <v>78</v>
      </c>
      <c r="C44" s="451" t="s">
        <v>526</v>
      </c>
      <c r="D44" s="451"/>
      <c r="E44" s="453" t="s">
        <v>749</v>
      </c>
      <c r="F44" s="449">
        <v>15.447</v>
      </c>
      <c r="G44" s="450"/>
      <c r="H44" s="450">
        <f>F44/4/3</f>
        <v>1.28725</v>
      </c>
      <c r="I44" s="450"/>
      <c r="J44" s="450">
        <f>H44</f>
        <v>1.28725</v>
      </c>
      <c r="K44" s="450"/>
      <c r="L44" s="450">
        <f>H44</f>
        <v>1.28725</v>
      </c>
      <c r="M44" s="383">
        <v>1</v>
      </c>
      <c r="N44" s="453" t="s">
        <v>388</v>
      </c>
    </row>
    <row r="45" spans="1:14" s="132" customFormat="1" ht="18">
      <c r="A45" s="455">
        <v>32</v>
      </c>
      <c r="B45" s="457">
        <v>98</v>
      </c>
      <c r="C45" s="451" t="s">
        <v>748</v>
      </c>
      <c r="D45" s="451"/>
      <c r="E45" s="453" t="s">
        <v>749</v>
      </c>
      <c r="F45" s="449">
        <v>6</v>
      </c>
      <c r="G45" s="450"/>
      <c r="H45" s="450">
        <f>F45/4</f>
        <v>1.5</v>
      </c>
      <c r="I45" s="450"/>
      <c r="J45" s="450"/>
      <c r="K45" s="450"/>
      <c r="L45" s="450"/>
      <c r="M45" s="383">
        <v>3</v>
      </c>
      <c r="N45" s="453" t="s">
        <v>417</v>
      </c>
    </row>
    <row r="46" spans="1:14" s="132" customFormat="1" ht="18">
      <c r="A46" s="223">
        <v>33</v>
      </c>
      <c r="B46" s="457">
        <v>114</v>
      </c>
      <c r="C46" s="451" t="s">
        <v>462</v>
      </c>
      <c r="D46" s="451"/>
      <c r="E46" s="453" t="s">
        <v>781</v>
      </c>
      <c r="F46" s="449">
        <v>0.75</v>
      </c>
      <c r="G46" s="460"/>
      <c r="H46" s="460"/>
      <c r="I46" s="460"/>
      <c r="J46" s="460"/>
      <c r="K46" s="460"/>
      <c r="L46" s="460"/>
      <c r="M46" s="383">
        <v>2</v>
      </c>
      <c r="N46" s="452" t="s">
        <v>181</v>
      </c>
    </row>
    <row r="47" spans="1:14" s="132" customFormat="1" ht="18">
      <c r="A47" s="223">
        <v>34</v>
      </c>
      <c r="B47" s="457">
        <v>1141</v>
      </c>
      <c r="C47" s="451" t="s">
        <v>770</v>
      </c>
      <c r="D47" s="451"/>
      <c r="E47" s="453" t="s">
        <v>771</v>
      </c>
      <c r="F47" s="449">
        <v>1.46</v>
      </c>
      <c r="G47" s="460"/>
      <c r="H47" s="460"/>
      <c r="I47" s="460"/>
      <c r="J47" s="460">
        <f>F47/2</f>
        <v>0.73</v>
      </c>
      <c r="K47" s="460"/>
      <c r="L47" s="460"/>
      <c r="M47" s="383">
        <v>1</v>
      </c>
      <c r="N47" s="452" t="s">
        <v>181</v>
      </c>
    </row>
    <row r="48" spans="1:14" s="132" customFormat="1" ht="18">
      <c r="A48" s="455">
        <v>35</v>
      </c>
      <c r="B48" s="457">
        <v>2333</v>
      </c>
      <c r="C48" s="451" t="s">
        <v>584</v>
      </c>
      <c r="D48" s="451" t="s">
        <v>465</v>
      </c>
      <c r="E48" s="453" t="s">
        <v>772</v>
      </c>
      <c r="F48" s="449">
        <v>0.75</v>
      </c>
      <c r="G48" s="460"/>
      <c r="H48" s="460"/>
      <c r="I48" s="460"/>
      <c r="J48" s="460">
        <v>0.75</v>
      </c>
      <c r="K48" s="460"/>
      <c r="L48" s="460"/>
      <c r="M48" s="383">
        <v>1</v>
      </c>
      <c r="N48" s="452" t="s">
        <v>181</v>
      </c>
    </row>
    <row r="49" spans="1:14" s="132" customFormat="1" ht="18">
      <c r="A49" s="223">
        <v>36</v>
      </c>
      <c r="B49" s="457">
        <v>3090</v>
      </c>
      <c r="C49" s="451" t="s">
        <v>273</v>
      </c>
      <c r="D49" s="451"/>
      <c r="E49" s="453" t="s">
        <v>773</v>
      </c>
      <c r="F49" s="449">
        <v>3</v>
      </c>
      <c r="G49" s="460"/>
      <c r="H49" s="460"/>
      <c r="I49" s="460"/>
      <c r="J49" s="460">
        <f>F49/2</f>
        <v>1.5</v>
      </c>
      <c r="K49" s="460"/>
      <c r="L49" s="460"/>
      <c r="M49" s="383">
        <v>2</v>
      </c>
      <c r="N49" s="354" t="s">
        <v>415</v>
      </c>
    </row>
    <row r="50" spans="1:14" s="132" customFormat="1" ht="18">
      <c r="A50" s="455">
        <v>37</v>
      </c>
      <c r="B50" s="457">
        <v>2799</v>
      </c>
      <c r="C50" s="451" t="s">
        <v>978</v>
      </c>
      <c r="D50" s="451" t="s">
        <v>1135</v>
      </c>
      <c r="E50" s="453" t="s">
        <v>979</v>
      </c>
      <c r="F50" s="449">
        <v>3</v>
      </c>
      <c r="G50" s="460"/>
      <c r="H50" s="460">
        <f>F50/4</f>
        <v>0.75</v>
      </c>
      <c r="I50" s="460"/>
      <c r="J50" s="460"/>
      <c r="K50" s="460"/>
      <c r="L50" s="460"/>
      <c r="M50" s="383">
        <v>1</v>
      </c>
      <c r="N50" s="452" t="s">
        <v>417</v>
      </c>
    </row>
    <row r="51" spans="1:14" s="132" customFormat="1" ht="18">
      <c r="A51" s="223">
        <v>38</v>
      </c>
      <c r="B51" s="457">
        <v>139</v>
      </c>
      <c r="C51" s="451" t="s">
        <v>777</v>
      </c>
      <c r="D51" s="451" t="s">
        <v>778</v>
      </c>
      <c r="E51" s="453" t="s">
        <v>779</v>
      </c>
      <c r="F51" s="449">
        <v>1.16</v>
      </c>
      <c r="G51" s="460"/>
      <c r="H51" s="460"/>
      <c r="I51" s="460"/>
      <c r="J51" s="460">
        <f>F51/2</f>
        <v>0.58</v>
      </c>
      <c r="K51" s="460"/>
      <c r="L51" s="460"/>
      <c r="M51" s="383">
        <v>2</v>
      </c>
      <c r="N51" s="354" t="s">
        <v>415</v>
      </c>
    </row>
    <row r="52" spans="1:14" s="132" customFormat="1" ht="18">
      <c r="A52" s="455">
        <v>39</v>
      </c>
      <c r="B52" s="457">
        <v>98</v>
      </c>
      <c r="C52" s="451" t="s">
        <v>748</v>
      </c>
      <c r="D52" s="451" t="s">
        <v>467</v>
      </c>
      <c r="E52" s="453" t="s">
        <v>780</v>
      </c>
      <c r="F52" s="449">
        <v>2.25</v>
      </c>
      <c r="G52" s="460"/>
      <c r="H52" s="460"/>
      <c r="I52" s="460"/>
      <c r="J52" s="460">
        <f>F52/2</f>
        <v>1.125</v>
      </c>
      <c r="K52" s="460"/>
      <c r="L52" s="460"/>
      <c r="M52" s="383">
        <v>3</v>
      </c>
      <c r="N52" s="354" t="s">
        <v>435</v>
      </c>
    </row>
    <row r="53" spans="1:14" s="132" customFormat="1" ht="18">
      <c r="A53" s="223">
        <v>40</v>
      </c>
      <c r="B53" s="490" t="s">
        <v>1093</v>
      </c>
      <c r="C53" s="491" t="s">
        <v>1094</v>
      </c>
      <c r="D53" s="492" t="s">
        <v>1095</v>
      </c>
      <c r="E53" s="238" t="s">
        <v>1096</v>
      </c>
      <c r="F53" s="493">
        <v>5.162</v>
      </c>
      <c r="G53" s="460"/>
      <c r="H53" s="460"/>
      <c r="I53" s="460"/>
      <c r="J53" s="460">
        <f>F53/2</f>
        <v>2.581</v>
      </c>
      <c r="K53" s="460"/>
      <c r="L53" s="460"/>
      <c r="M53" s="383">
        <v>3</v>
      </c>
      <c r="N53" s="354" t="s">
        <v>435</v>
      </c>
    </row>
    <row r="54" spans="1:14" s="132" customFormat="1" ht="18">
      <c r="A54" s="455">
        <v>41</v>
      </c>
      <c r="B54" s="494" t="s">
        <v>788</v>
      </c>
      <c r="C54" s="451" t="s">
        <v>483</v>
      </c>
      <c r="D54" s="451" t="s">
        <v>786</v>
      </c>
      <c r="E54" s="453" t="s">
        <v>787</v>
      </c>
      <c r="F54" s="449">
        <v>6</v>
      </c>
      <c r="G54" s="460"/>
      <c r="H54" s="460"/>
      <c r="I54" s="460"/>
      <c r="J54" s="460">
        <f>F54/4</f>
        <v>1.5</v>
      </c>
      <c r="K54" s="460"/>
      <c r="L54" s="460"/>
      <c r="M54" s="383">
        <v>2</v>
      </c>
      <c r="N54" s="452" t="s">
        <v>417</v>
      </c>
    </row>
    <row r="55" spans="1:15" s="132" customFormat="1" ht="18">
      <c r="A55" s="223">
        <v>42</v>
      </c>
      <c r="B55" s="139">
        <v>57</v>
      </c>
      <c r="C55" s="461" t="s">
        <v>439</v>
      </c>
      <c r="D55" s="461" t="s">
        <v>536</v>
      </c>
      <c r="E55" s="452" t="s">
        <v>537</v>
      </c>
      <c r="F55" s="460">
        <v>48</v>
      </c>
      <c r="G55" s="460">
        <v>3</v>
      </c>
      <c r="H55" s="460"/>
      <c r="I55" s="460">
        <v>3</v>
      </c>
      <c r="J55" s="460"/>
      <c r="K55" s="460">
        <v>3</v>
      </c>
      <c r="L55" s="460"/>
      <c r="M55" s="372">
        <v>4</v>
      </c>
      <c r="N55" s="452" t="s">
        <v>388</v>
      </c>
      <c r="O55" s="454"/>
    </row>
    <row r="56" spans="1:15" s="132" customFormat="1" ht="18">
      <c r="A56" s="223">
        <v>43</v>
      </c>
      <c r="B56" s="495" t="s">
        <v>1097</v>
      </c>
      <c r="C56" s="459" t="s">
        <v>1098</v>
      </c>
      <c r="D56" s="382"/>
      <c r="E56" s="238" t="s">
        <v>1099</v>
      </c>
      <c r="F56" s="450">
        <v>6</v>
      </c>
      <c r="G56" s="450"/>
      <c r="H56" s="450"/>
      <c r="I56" s="450"/>
      <c r="J56" s="450">
        <f>F56/4</f>
        <v>1.5</v>
      </c>
      <c r="K56" s="450"/>
      <c r="L56" s="450"/>
      <c r="M56" s="496">
        <v>2</v>
      </c>
      <c r="N56" s="453" t="s">
        <v>417</v>
      </c>
      <c r="O56" s="454"/>
    </row>
    <row r="57" spans="1:15" s="132" customFormat="1" ht="18">
      <c r="A57" s="455">
        <v>44</v>
      </c>
      <c r="B57" s="374">
        <v>2569</v>
      </c>
      <c r="C57" s="459" t="s">
        <v>1100</v>
      </c>
      <c r="D57" s="459"/>
      <c r="E57" s="238" t="s">
        <v>1101</v>
      </c>
      <c r="F57" s="368" t="s">
        <v>434</v>
      </c>
      <c r="G57" s="450"/>
      <c r="H57" s="450"/>
      <c r="I57" s="450"/>
      <c r="J57" s="450"/>
      <c r="K57" s="450"/>
      <c r="L57" s="450"/>
      <c r="M57" s="496"/>
      <c r="N57" s="453" t="s">
        <v>181</v>
      </c>
      <c r="O57" s="454"/>
    </row>
    <row r="58" spans="1:14" s="132" customFormat="1" ht="18">
      <c r="A58" s="223">
        <v>45</v>
      </c>
      <c r="B58" s="457">
        <v>1119</v>
      </c>
      <c r="C58" s="451" t="s">
        <v>425</v>
      </c>
      <c r="D58" s="451"/>
      <c r="E58" s="453" t="s">
        <v>706</v>
      </c>
      <c r="F58" s="449">
        <v>3</v>
      </c>
      <c r="G58" s="449"/>
      <c r="H58" s="449"/>
      <c r="I58" s="449"/>
      <c r="J58" s="449"/>
      <c r="K58" s="449"/>
      <c r="L58" s="449"/>
      <c r="M58" s="383">
        <v>2</v>
      </c>
      <c r="N58" s="458" t="s">
        <v>435</v>
      </c>
    </row>
    <row r="59" spans="1:14" s="132" customFormat="1" ht="18">
      <c r="A59" s="455">
        <v>46</v>
      </c>
      <c r="B59" s="457">
        <v>151</v>
      </c>
      <c r="C59" s="451" t="s">
        <v>431</v>
      </c>
      <c r="D59" s="451" t="s">
        <v>468</v>
      </c>
      <c r="E59" s="453" t="s">
        <v>538</v>
      </c>
      <c r="F59" s="449">
        <v>3</v>
      </c>
      <c r="G59" s="449"/>
      <c r="H59" s="449"/>
      <c r="I59" s="449"/>
      <c r="J59" s="450">
        <f>F59/4</f>
        <v>0.75</v>
      </c>
      <c r="K59" s="449"/>
      <c r="L59" s="449"/>
      <c r="M59" s="383">
        <v>1</v>
      </c>
      <c r="N59" s="453" t="s">
        <v>181</v>
      </c>
    </row>
    <row r="60" spans="1:14" s="132" customFormat="1" ht="18">
      <c r="A60" s="223">
        <v>47</v>
      </c>
      <c r="B60" s="457" t="s">
        <v>408</v>
      </c>
      <c r="C60" s="451" t="s">
        <v>409</v>
      </c>
      <c r="D60" s="451" t="s">
        <v>410</v>
      </c>
      <c r="E60" s="453" t="s">
        <v>713</v>
      </c>
      <c r="F60" s="449">
        <v>35.208</v>
      </c>
      <c r="G60" s="449">
        <f>F60/4/3</f>
        <v>2.9339999999999997</v>
      </c>
      <c r="H60" s="449"/>
      <c r="I60" s="449">
        <f>G60</f>
        <v>2.9339999999999997</v>
      </c>
      <c r="J60" s="449"/>
      <c r="K60" s="449">
        <f>G60</f>
        <v>2.9339999999999997</v>
      </c>
      <c r="L60" s="449"/>
      <c r="M60" s="383">
        <v>3</v>
      </c>
      <c r="N60" s="453" t="s">
        <v>388</v>
      </c>
    </row>
    <row r="61" spans="1:14" s="132" customFormat="1" ht="18">
      <c r="A61" s="455">
        <v>48</v>
      </c>
      <c r="B61" s="457">
        <v>35</v>
      </c>
      <c r="C61" s="451" t="s">
        <v>717</v>
      </c>
      <c r="D61" s="451" t="s">
        <v>424</v>
      </c>
      <c r="E61" s="453" t="s">
        <v>718</v>
      </c>
      <c r="F61" s="449">
        <v>15</v>
      </c>
      <c r="G61" s="449"/>
      <c r="H61" s="449">
        <f>F61/4/3</f>
        <v>1.25</v>
      </c>
      <c r="I61" s="449"/>
      <c r="J61" s="449">
        <f>H61</f>
        <v>1.25</v>
      </c>
      <c r="K61" s="449"/>
      <c r="L61" s="449">
        <f>H61</f>
        <v>1.25</v>
      </c>
      <c r="M61" s="383">
        <v>2</v>
      </c>
      <c r="N61" s="453" t="s">
        <v>388</v>
      </c>
    </row>
    <row r="62" spans="1:14" s="132" customFormat="1" ht="18">
      <c r="A62" s="223">
        <v>49</v>
      </c>
      <c r="B62" s="457">
        <v>35</v>
      </c>
      <c r="C62" s="451" t="s">
        <v>717</v>
      </c>
      <c r="D62" s="451" t="s">
        <v>424</v>
      </c>
      <c r="E62" s="453" t="s">
        <v>719</v>
      </c>
      <c r="F62" s="449">
        <v>10.14</v>
      </c>
      <c r="G62" s="449"/>
      <c r="H62" s="449">
        <f>F62/4/3</f>
        <v>0.8450000000000001</v>
      </c>
      <c r="I62" s="449"/>
      <c r="J62" s="449">
        <f>H62</f>
        <v>0.8450000000000001</v>
      </c>
      <c r="K62" s="449"/>
      <c r="L62" s="449">
        <f>H62</f>
        <v>0.8450000000000001</v>
      </c>
      <c r="M62" s="383">
        <v>2</v>
      </c>
      <c r="N62" s="453" t="s">
        <v>388</v>
      </c>
    </row>
    <row r="63" spans="1:14" s="132" customFormat="1" ht="18">
      <c r="A63" s="455">
        <v>50</v>
      </c>
      <c r="B63" s="457">
        <v>35</v>
      </c>
      <c r="C63" s="451" t="s">
        <v>717</v>
      </c>
      <c r="D63" s="451" t="s">
        <v>424</v>
      </c>
      <c r="E63" s="453" t="s">
        <v>720</v>
      </c>
      <c r="F63" s="449">
        <v>27.083</v>
      </c>
      <c r="G63" s="449"/>
      <c r="H63" s="449">
        <f>F63/4/3</f>
        <v>2.2569166666666667</v>
      </c>
      <c r="I63" s="449"/>
      <c r="J63" s="449">
        <f>H63</f>
        <v>2.2569166666666667</v>
      </c>
      <c r="K63" s="449"/>
      <c r="L63" s="449">
        <f>H63</f>
        <v>2.2569166666666667</v>
      </c>
      <c r="M63" s="383">
        <v>2</v>
      </c>
      <c r="N63" s="453" t="s">
        <v>388</v>
      </c>
    </row>
    <row r="64" spans="1:14" s="132" customFormat="1" ht="18">
      <c r="A64" s="223">
        <v>51</v>
      </c>
      <c r="B64" s="457">
        <v>35</v>
      </c>
      <c r="C64" s="451" t="s">
        <v>717</v>
      </c>
      <c r="D64" s="451" t="s">
        <v>424</v>
      </c>
      <c r="E64" s="453" t="s">
        <v>721</v>
      </c>
      <c r="F64" s="449">
        <v>16.63</v>
      </c>
      <c r="G64" s="449"/>
      <c r="H64" s="449">
        <f>F64/4/3</f>
        <v>1.3858333333333333</v>
      </c>
      <c r="I64" s="449"/>
      <c r="J64" s="449">
        <f>H64</f>
        <v>1.3858333333333333</v>
      </c>
      <c r="K64" s="449"/>
      <c r="L64" s="449">
        <f>H64</f>
        <v>1.3858333333333333</v>
      </c>
      <c r="M64" s="383">
        <v>2</v>
      </c>
      <c r="N64" s="453" t="s">
        <v>388</v>
      </c>
    </row>
    <row r="65" spans="1:14" s="132" customFormat="1" ht="18">
      <c r="A65" s="455">
        <v>52</v>
      </c>
      <c r="B65" s="457">
        <v>35</v>
      </c>
      <c r="C65" s="451" t="s">
        <v>717</v>
      </c>
      <c r="D65" s="451" t="s">
        <v>424</v>
      </c>
      <c r="E65" s="453" t="s">
        <v>722</v>
      </c>
      <c r="F65" s="449">
        <v>7.76</v>
      </c>
      <c r="G65" s="449"/>
      <c r="H65" s="449">
        <f>F65/4/3</f>
        <v>0.6466666666666666</v>
      </c>
      <c r="I65" s="449"/>
      <c r="J65" s="449">
        <f>H65</f>
        <v>0.6466666666666666</v>
      </c>
      <c r="K65" s="449"/>
      <c r="L65" s="449">
        <f>H65</f>
        <v>0.6466666666666666</v>
      </c>
      <c r="M65" s="383">
        <v>2</v>
      </c>
      <c r="N65" s="453" t="s">
        <v>388</v>
      </c>
    </row>
    <row r="66" spans="1:14" s="132" customFormat="1" ht="18">
      <c r="A66" s="223">
        <v>53</v>
      </c>
      <c r="B66" s="457">
        <v>1</v>
      </c>
      <c r="C66" s="451" t="s">
        <v>687</v>
      </c>
      <c r="D66" s="451" t="s">
        <v>433</v>
      </c>
      <c r="E66" s="453" t="s">
        <v>723</v>
      </c>
      <c r="F66" s="449" t="s">
        <v>434</v>
      </c>
      <c r="G66" s="449"/>
      <c r="H66" s="449"/>
      <c r="I66" s="449"/>
      <c r="J66" s="449"/>
      <c r="K66" s="449"/>
      <c r="L66" s="449"/>
      <c r="M66" s="383">
        <v>3</v>
      </c>
      <c r="N66" s="453" t="s">
        <v>181</v>
      </c>
    </row>
    <row r="67" spans="1:15" s="132" customFormat="1" ht="18">
      <c r="A67" s="455">
        <v>54</v>
      </c>
      <c r="B67" s="139">
        <v>109</v>
      </c>
      <c r="C67" s="461" t="s">
        <v>379</v>
      </c>
      <c r="D67" s="461" t="s">
        <v>380</v>
      </c>
      <c r="E67" s="452" t="s">
        <v>198</v>
      </c>
      <c r="F67" s="460">
        <v>31.67</v>
      </c>
      <c r="G67" s="460">
        <f>F67/4/3</f>
        <v>2.6391666666666667</v>
      </c>
      <c r="H67" s="460"/>
      <c r="I67" s="460">
        <f>G67</f>
        <v>2.6391666666666667</v>
      </c>
      <c r="J67" s="460"/>
      <c r="K67" s="460">
        <f>G67</f>
        <v>2.6391666666666667</v>
      </c>
      <c r="L67" s="460"/>
      <c r="M67" s="372">
        <v>3</v>
      </c>
      <c r="N67" s="452" t="s">
        <v>388</v>
      </c>
      <c r="O67" s="454"/>
    </row>
    <row r="68" spans="1:15" s="132" customFormat="1" ht="18">
      <c r="A68" s="223">
        <v>55</v>
      </c>
      <c r="B68" s="139">
        <v>109</v>
      </c>
      <c r="C68" s="461" t="s">
        <v>379</v>
      </c>
      <c r="D68" s="461" t="s">
        <v>380</v>
      </c>
      <c r="E68" s="452" t="s">
        <v>494</v>
      </c>
      <c r="F68" s="460">
        <v>23.88</v>
      </c>
      <c r="G68" s="460">
        <f>F68/4/3</f>
        <v>1.99</v>
      </c>
      <c r="H68" s="460"/>
      <c r="I68" s="460">
        <f>G68</f>
        <v>1.99</v>
      </c>
      <c r="J68" s="460"/>
      <c r="K68" s="460">
        <f>G68</f>
        <v>1.99</v>
      </c>
      <c r="L68" s="460"/>
      <c r="M68" s="372">
        <v>3</v>
      </c>
      <c r="N68" s="452" t="s">
        <v>388</v>
      </c>
      <c r="O68" s="454"/>
    </row>
    <row r="69" spans="1:15" s="132" customFormat="1" ht="18">
      <c r="A69" s="589">
        <v>56</v>
      </c>
      <c r="B69" s="139">
        <v>109</v>
      </c>
      <c r="C69" s="461" t="s">
        <v>379</v>
      </c>
      <c r="D69" s="461" t="s">
        <v>380</v>
      </c>
      <c r="E69" s="452" t="s">
        <v>492</v>
      </c>
      <c r="F69" s="460">
        <v>42.28</v>
      </c>
      <c r="G69" s="582">
        <f>(F69+F70+F71)/4/3</f>
        <v>3.63625</v>
      </c>
      <c r="H69" s="582"/>
      <c r="I69" s="582">
        <f>G69</f>
        <v>3.63625</v>
      </c>
      <c r="J69" s="582"/>
      <c r="K69" s="582">
        <f>G69</f>
        <v>3.63625</v>
      </c>
      <c r="L69" s="582"/>
      <c r="M69" s="372">
        <v>3</v>
      </c>
      <c r="N69" s="581" t="s">
        <v>388</v>
      </c>
      <c r="O69" s="580"/>
    </row>
    <row r="70" spans="1:15" s="132" customFormat="1" ht="18">
      <c r="A70" s="591"/>
      <c r="B70" s="139">
        <v>292</v>
      </c>
      <c r="C70" s="461" t="s">
        <v>679</v>
      </c>
      <c r="D70" s="461"/>
      <c r="E70" s="452" t="s">
        <v>492</v>
      </c>
      <c r="F70" s="460">
        <v>0.98</v>
      </c>
      <c r="G70" s="583"/>
      <c r="H70" s="583"/>
      <c r="I70" s="583"/>
      <c r="J70" s="583"/>
      <c r="K70" s="583"/>
      <c r="L70" s="583"/>
      <c r="M70" s="460" t="s">
        <v>384</v>
      </c>
      <c r="N70" s="581"/>
      <c r="O70" s="580"/>
    </row>
    <row r="71" spans="1:15" s="132" customFormat="1" ht="18">
      <c r="A71" s="590"/>
      <c r="B71" s="139">
        <v>777</v>
      </c>
      <c r="C71" s="461" t="s">
        <v>507</v>
      </c>
      <c r="D71" s="461" t="s">
        <v>846</v>
      </c>
      <c r="E71" s="452" t="s">
        <v>492</v>
      </c>
      <c r="F71" s="460">
        <v>0.375</v>
      </c>
      <c r="G71" s="584"/>
      <c r="H71" s="584"/>
      <c r="I71" s="584"/>
      <c r="J71" s="584"/>
      <c r="K71" s="584"/>
      <c r="L71" s="584"/>
      <c r="M71" s="460" t="s">
        <v>384</v>
      </c>
      <c r="N71" s="581"/>
      <c r="O71" s="580"/>
    </row>
    <row r="72" spans="1:15" s="132" customFormat="1" ht="18">
      <c r="A72" s="589">
        <v>57</v>
      </c>
      <c r="B72" s="139">
        <v>109</v>
      </c>
      <c r="C72" s="461" t="s">
        <v>379</v>
      </c>
      <c r="D72" s="461" t="s">
        <v>380</v>
      </c>
      <c r="E72" s="452" t="s">
        <v>491</v>
      </c>
      <c r="F72" s="460">
        <v>21.55</v>
      </c>
      <c r="G72" s="582">
        <f>(F72+F73)/4/3</f>
        <v>1.8216666666666665</v>
      </c>
      <c r="H72" s="582"/>
      <c r="I72" s="582">
        <f>G72</f>
        <v>1.8216666666666665</v>
      </c>
      <c r="J72" s="582"/>
      <c r="K72" s="582">
        <f>G72</f>
        <v>1.8216666666666665</v>
      </c>
      <c r="L72" s="582"/>
      <c r="M72" s="372">
        <v>3</v>
      </c>
      <c r="N72" s="581" t="s">
        <v>388</v>
      </c>
      <c r="O72" s="580"/>
    </row>
    <row r="73" spans="1:15" s="132" customFormat="1" ht="18">
      <c r="A73" s="590"/>
      <c r="B73" s="139">
        <v>1430</v>
      </c>
      <c r="C73" s="461" t="s">
        <v>847</v>
      </c>
      <c r="D73" s="461" t="s">
        <v>386</v>
      </c>
      <c r="E73" s="452" t="s">
        <v>491</v>
      </c>
      <c r="F73" s="460">
        <v>0.31</v>
      </c>
      <c r="G73" s="584"/>
      <c r="H73" s="584"/>
      <c r="I73" s="584"/>
      <c r="J73" s="584"/>
      <c r="K73" s="584"/>
      <c r="L73" s="584"/>
      <c r="M73" s="460" t="s">
        <v>384</v>
      </c>
      <c r="N73" s="581"/>
      <c r="O73" s="580"/>
    </row>
    <row r="74" spans="1:15" s="132" customFormat="1" ht="18">
      <c r="A74" s="589">
        <v>58</v>
      </c>
      <c r="B74" s="139">
        <v>109</v>
      </c>
      <c r="C74" s="461" t="s">
        <v>379</v>
      </c>
      <c r="D74" s="461" t="s">
        <v>380</v>
      </c>
      <c r="E74" s="452" t="s">
        <v>199</v>
      </c>
      <c r="F74" s="460">
        <v>85.29</v>
      </c>
      <c r="G74" s="582">
        <f>(F74+F75)/4/3</f>
        <v>7.12825</v>
      </c>
      <c r="H74" s="582"/>
      <c r="I74" s="582">
        <f>G74</f>
        <v>7.12825</v>
      </c>
      <c r="J74" s="582"/>
      <c r="K74" s="582">
        <f>G74</f>
        <v>7.12825</v>
      </c>
      <c r="L74" s="582"/>
      <c r="M74" s="372">
        <v>6</v>
      </c>
      <c r="N74" s="581" t="s">
        <v>388</v>
      </c>
      <c r="O74" s="580"/>
    </row>
    <row r="75" spans="1:15" s="132" customFormat="1" ht="21" customHeight="1">
      <c r="A75" s="590"/>
      <c r="B75" s="139">
        <v>2939</v>
      </c>
      <c r="C75" s="461" t="s">
        <v>358</v>
      </c>
      <c r="D75" s="461" t="s">
        <v>385</v>
      </c>
      <c r="E75" s="452" t="s">
        <v>359</v>
      </c>
      <c r="F75" s="460">
        <v>0.249</v>
      </c>
      <c r="G75" s="584"/>
      <c r="H75" s="584"/>
      <c r="I75" s="584"/>
      <c r="J75" s="584"/>
      <c r="K75" s="584"/>
      <c r="L75" s="584"/>
      <c r="M75" s="223" t="s">
        <v>384</v>
      </c>
      <c r="N75" s="581"/>
      <c r="O75" s="580"/>
    </row>
    <row r="76" spans="1:14" s="132" customFormat="1" ht="18">
      <c r="A76" s="455">
        <v>59</v>
      </c>
      <c r="B76" s="457">
        <v>2455</v>
      </c>
      <c r="C76" s="451" t="s">
        <v>795</v>
      </c>
      <c r="D76" s="451" t="s">
        <v>426</v>
      </c>
      <c r="E76" s="453" t="s">
        <v>796</v>
      </c>
      <c r="F76" s="449">
        <v>3</v>
      </c>
      <c r="G76" s="450"/>
      <c r="H76" s="450"/>
      <c r="I76" s="450"/>
      <c r="J76" s="450">
        <f>F76/4</f>
        <v>0.75</v>
      </c>
      <c r="K76" s="450"/>
      <c r="L76" s="450"/>
      <c r="M76" s="383">
        <v>1</v>
      </c>
      <c r="N76" s="453" t="s">
        <v>417</v>
      </c>
    </row>
    <row r="77" spans="1:14" s="132" customFormat="1" ht="18">
      <c r="A77" s="455">
        <v>60</v>
      </c>
      <c r="B77" s="457">
        <v>1668</v>
      </c>
      <c r="C77" s="451" t="s">
        <v>429</v>
      </c>
      <c r="D77" s="451"/>
      <c r="E77" s="453" t="s">
        <v>817</v>
      </c>
      <c r="F77" s="449">
        <v>0.33</v>
      </c>
      <c r="G77" s="460"/>
      <c r="H77" s="460"/>
      <c r="I77" s="460"/>
      <c r="J77" s="460"/>
      <c r="K77" s="460"/>
      <c r="L77" s="460"/>
      <c r="M77" s="383">
        <v>2</v>
      </c>
      <c r="N77" s="452" t="s">
        <v>181</v>
      </c>
    </row>
    <row r="78" spans="1:14" s="132" customFormat="1" ht="18">
      <c r="A78" s="455">
        <v>61</v>
      </c>
      <c r="B78" s="457">
        <v>2714</v>
      </c>
      <c r="C78" s="451" t="s">
        <v>732</v>
      </c>
      <c r="D78" s="451" t="s">
        <v>385</v>
      </c>
      <c r="E78" s="453" t="s">
        <v>733</v>
      </c>
      <c r="F78" s="449">
        <v>1.5</v>
      </c>
      <c r="G78" s="449"/>
      <c r="H78" s="449"/>
      <c r="I78" s="449"/>
      <c r="J78" s="449">
        <v>0.75</v>
      </c>
      <c r="K78" s="449"/>
      <c r="L78" s="449"/>
      <c r="M78" s="383">
        <v>1</v>
      </c>
      <c r="N78" s="458" t="s">
        <v>435</v>
      </c>
    </row>
    <row r="79" spans="1:14" s="132" customFormat="1" ht="18">
      <c r="A79" s="455">
        <v>62</v>
      </c>
      <c r="B79" s="457">
        <v>308</v>
      </c>
      <c r="C79" s="451" t="s">
        <v>730</v>
      </c>
      <c r="D79" s="451" t="s">
        <v>426</v>
      </c>
      <c r="E79" s="453" t="s">
        <v>731</v>
      </c>
      <c r="F79" s="449">
        <v>3.25</v>
      </c>
      <c r="G79" s="449"/>
      <c r="H79" s="449"/>
      <c r="I79" s="449"/>
      <c r="J79" s="450">
        <f>F79/4</f>
        <v>0.8125</v>
      </c>
      <c r="K79" s="449"/>
      <c r="L79" s="449"/>
      <c r="M79" s="383">
        <v>1</v>
      </c>
      <c r="N79" s="453" t="s">
        <v>417</v>
      </c>
    </row>
    <row r="80" spans="1:14" s="132" customFormat="1" ht="18">
      <c r="A80" s="455">
        <v>63</v>
      </c>
      <c r="B80" s="457">
        <v>815</v>
      </c>
      <c r="C80" s="451" t="s">
        <v>430</v>
      </c>
      <c r="D80" s="451" t="s">
        <v>750</v>
      </c>
      <c r="E80" s="453" t="s">
        <v>751</v>
      </c>
      <c r="F80" s="449">
        <v>6</v>
      </c>
      <c r="G80" s="450"/>
      <c r="H80" s="450"/>
      <c r="I80" s="450"/>
      <c r="J80" s="450">
        <f>F80/4/2</f>
        <v>0.75</v>
      </c>
      <c r="K80" s="450"/>
      <c r="L80" s="450"/>
      <c r="M80" s="383">
        <v>3</v>
      </c>
      <c r="N80" s="453" t="s">
        <v>387</v>
      </c>
    </row>
    <row r="81" spans="1:14" s="132" customFormat="1" ht="18">
      <c r="A81" s="455">
        <v>64</v>
      </c>
      <c r="B81" s="457"/>
      <c r="C81" s="451" t="s">
        <v>418</v>
      </c>
      <c r="D81" s="451"/>
      <c r="E81" s="453" t="s">
        <v>794</v>
      </c>
      <c r="F81" s="449">
        <v>3</v>
      </c>
      <c r="G81" s="450"/>
      <c r="H81" s="450"/>
      <c r="I81" s="450"/>
      <c r="J81" s="450">
        <f>F81/4</f>
        <v>0.75</v>
      </c>
      <c r="K81" s="450"/>
      <c r="L81" s="450"/>
      <c r="M81" s="383">
        <v>1</v>
      </c>
      <c r="N81" s="453" t="s">
        <v>417</v>
      </c>
    </row>
    <row r="82" spans="1:14" s="132" customFormat="1" ht="18">
      <c r="A82" s="455">
        <v>65</v>
      </c>
      <c r="B82" s="457">
        <v>13</v>
      </c>
      <c r="C82" s="451" t="s">
        <v>692</v>
      </c>
      <c r="D82" s="451" t="s">
        <v>693</v>
      </c>
      <c r="E82" s="453" t="s">
        <v>694</v>
      </c>
      <c r="F82" s="449">
        <v>18</v>
      </c>
      <c r="G82" s="449"/>
      <c r="H82" s="449">
        <f>F82/4/3</f>
        <v>1.5</v>
      </c>
      <c r="I82" s="449"/>
      <c r="J82" s="449">
        <f>H82</f>
        <v>1.5</v>
      </c>
      <c r="K82" s="449"/>
      <c r="L82" s="449">
        <f>H82</f>
        <v>1.5</v>
      </c>
      <c r="M82" s="383">
        <v>3</v>
      </c>
      <c r="N82" s="453" t="s">
        <v>388</v>
      </c>
    </row>
    <row r="83" spans="1:14" s="132" customFormat="1" ht="18">
      <c r="A83" s="455">
        <v>66</v>
      </c>
      <c r="B83" s="457">
        <v>13</v>
      </c>
      <c r="C83" s="451" t="s">
        <v>692</v>
      </c>
      <c r="D83" s="451" t="s">
        <v>695</v>
      </c>
      <c r="E83" s="453" t="s">
        <v>696</v>
      </c>
      <c r="F83" s="449">
        <v>40.5</v>
      </c>
      <c r="G83" s="449">
        <v>1.69</v>
      </c>
      <c r="H83" s="449">
        <v>1.69</v>
      </c>
      <c r="I83" s="449">
        <v>1.69</v>
      </c>
      <c r="J83" s="449">
        <v>1.69</v>
      </c>
      <c r="K83" s="449">
        <v>1.69</v>
      </c>
      <c r="L83" s="449">
        <v>1.69</v>
      </c>
      <c r="M83" s="383">
        <v>9</v>
      </c>
      <c r="N83" s="453" t="s">
        <v>421</v>
      </c>
    </row>
    <row r="84" spans="1:14" s="132" customFormat="1" ht="18">
      <c r="A84" s="455">
        <v>67</v>
      </c>
      <c r="B84" s="457">
        <v>14</v>
      </c>
      <c r="C84" s="451" t="s">
        <v>737</v>
      </c>
      <c r="D84" s="451" t="s">
        <v>782</v>
      </c>
      <c r="E84" s="453" t="s">
        <v>783</v>
      </c>
      <c r="F84" s="449">
        <v>18</v>
      </c>
      <c r="G84" s="460"/>
      <c r="H84" s="460">
        <f>F84/4/2</f>
        <v>2.25</v>
      </c>
      <c r="I84" s="460"/>
      <c r="J84" s="460"/>
      <c r="K84" s="460">
        <f>H84</f>
        <v>2.25</v>
      </c>
      <c r="L84" s="460"/>
      <c r="M84" s="383">
        <v>2</v>
      </c>
      <c r="N84" s="452" t="s">
        <v>388</v>
      </c>
    </row>
    <row r="85" spans="1:14" s="132" customFormat="1" ht="18">
      <c r="A85" s="455">
        <v>68</v>
      </c>
      <c r="B85" s="457">
        <v>151</v>
      </c>
      <c r="C85" s="451" t="s">
        <v>431</v>
      </c>
      <c r="D85" s="451" t="s">
        <v>385</v>
      </c>
      <c r="E85" s="453" t="s">
        <v>707</v>
      </c>
      <c r="F85" s="449">
        <v>4.33</v>
      </c>
      <c r="G85" s="449"/>
      <c r="H85" s="449"/>
      <c r="I85" s="450">
        <f>F85/4</f>
        <v>1.0825</v>
      </c>
      <c r="J85" s="449"/>
      <c r="K85" s="449"/>
      <c r="L85" s="449"/>
      <c r="M85" s="383">
        <v>2</v>
      </c>
      <c r="N85" s="453" t="s">
        <v>417</v>
      </c>
    </row>
    <row r="86" spans="1:14" s="132" customFormat="1" ht="18">
      <c r="A86" s="589">
        <v>69</v>
      </c>
      <c r="B86" s="457">
        <v>109</v>
      </c>
      <c r="C86" s="451" t="s">
        <v>379</v>
      </c>
      <c r="D86" s="451" t="s">
        <v>244</v>
      </c>
      <c r="E86" s="453" t="s">
        <v>728</v>
      </c>
      <c r="F86" s="449">
        <v>7.41</v>
      </c>
      <c r="G86" s="596"/>
      <c r="H86" s="582">
        <f>(F86+F87)/4/2</f>
        <v>0.9775</v>
      </c>
      <c r="I86" s="596"/>
      <c r="J86" s="596"/>
      <c r="K86" s="582">
        <f>H86</f>
        <v>0.9775</v>
      </c>
      <c r="L86" s="596"/>
      <c r="M86" s="383">
        <v>3</v>
      </c>
      <c r="N86" s="585" t="s">
        <v>387</v>
      </c>
    </row>
    <row r="87" spans="1:14" s="132" customFormat="1" ht="18">
      <c r="A87" s="590"/>
      <c r="B87" s="457">
        <v>1144</v>
      </c>
      <c r="C87" s="451" t="s">
        <v>729</v>
      </c>
      <c r="D87" s="451"/>
      <c r="E87" s="453" t="s">
        <v>728</v>
      </c>
      <c r="F87" s="449">
        <v>0.41</v>
      </c>
      <c r="G87" s="597"/>
      <c r="H87" s="584"/>
      <c r="I87" s="597"/>
      <c r="J87" s="597"/>
      <c r="K87" s="584"/>
      <c r="L87" s="597"/>
      <c r="M87" s="383" t="s">
        <v>384</v>
      </c>
      <c r="N87" s="587"/>
    </row>
    <row r="88" spans="1:14" s="132" customFormat="1" ht="18">
      <c r="A88" s="455">
        <v>70</v>
      </c>
      <c r="B88" s="374" t="s">
        <v>1084</v>
      </c>
      <c r="C88" s="459" t="s">
        <v>1085</v>
      </c>
      <c r="D88" s="459"/>
      <c r="E88" s="238" t="s">
        <v>1086</v>
      </c>
      <c r="F88" s="223">
        <v>3</v>
      </c>
      <c r="G88" s="223"/>
      <c r="H88" s="460"/>
      <c r="I88" s="223"/>
      <c r="J88" s="223">
        <f>F88/4</f>
        <v>0.75</v>
      </c>
      <c r="K88" s="460"/>
      <c r="L88" s="223"/>
      <c r="M88" s="498">
        <v>1</v>
      </c>
      <c r="N88" s="452" t="s">
        <v>417</v>
      </c>
    </row>
    <row r="89" spans="1:14" s="132" customFormat="1" ht="18">
      <c r="A89" s="455">
        <v>71</v>
      </c>
      <c r="B89" s="374">
        <v>2656</v>
      </c>
      <c r="C89" s="459" t="s">
        <v>1088</v>
      </c>
      <c r="D89" s="459"/>
      <c r="E89" s="238" t="s">
        <v>1087</v>
      </c>
      <c r="F89" s="368">
        <v>0.406</v>
      </c>
      <c r="G89" s="223"/>
      <c r="H89" s="460"/>
      <c r="I89" s="223"/>
      <c r="J89" s="223">
        <v>0.41</v>
      </c>
      <c r="K89" s="460"/>
      <c r="L89" s="223"/>
      <c r="M89" s="498">
        <v>1</v>
      </c>
      <c r="N89" s="354" t="s">
        <v>415</v>
      </c>
    </row>
    <row r="90" spans="1:14" s="132" customFormat="1" ht="18">
      <c r="A90" s="455">
        <v>72</v>
      </c>
      <c r="B90" s="457">
        <v>109</v>
      </c>
      <c r="C90" s="451" t="s">
        <v>379</v>
      </c>
      <c r="D90" s="451" t="s">
        <v>244</v>
      </c>
      <c r="E90" s="453" t="s">
        <v>734</v>
      </c>
      <c r="F90" s="449">
        <v>41.62</v>
      </c>
      <c r="G90" s="450">
        <f>F90/4/3</f>
        <v>3.4683333333333333</v>
      </c>
      <c r="H90" s="449"/>
      <c r="I90" s="450">
        <f>G90</f>
        <v>3.4683333333333333</v>
      </c>
      <c r="J90" s="449"/>
      <c r="K90" s="450">
        <f>G90</f>
        <v>3.4683333333333333</v>
      </c>
      <c r="L90" s="449"/>
      <c r="M90" s="383">
        <v>2</v>
      </c>
      <c r="N90" s="453" t="s">
        <v>388</v>
      </c>
    </row>
    <row r="91" spans="1:14" s="132" customFormat="1" ht="18">
      <c r="A91" s="455">
        <v>73</v>
      </c>
      <c r="B91" s="457">
        <v>2799</v>
      </c>
      <c r="C91" s="451" t="s">
        <v>978</v>
      </c>
      <c r="D91" s="451" t="s">
        <v>1133</v>
      </c>
      <c r="E91" s="453" t="s">
        <v>1134</v>
      </c>
      <c r="F91" s="449">
        <v>3</v>
      </c>
      <c r="G91" s="450"/>
      <c r="H91" s="450">
        <f>F91/4</f>
        <v>0.75</v>
      </c>
      <c r="I91" s="450"/>
      <c r="J91" s="450"/>
      <c r="K91" s="450"/>
      <c r="L91" s="450"/>
      <c r="M91" s="383">
        <v>1</v>
      </c>
      <c r="N91" s="453" t="s">
        <v>417</v>
      </c>
    </row>
    <row r="92" spans="1:15" s="132" customFormat="1" ht="18">
      <c r="A92" s="589">
        <v>74</v>
      </c>
      <c r="B92" s="139">
        <v>2</v>
      </c>
      <c r="C92" s="461" t="s">
        <v>603</v>
      </c>
      <c r="D92" s="461" t="s">
        <v>410</v>
      </c>
      <c r="E92" s="452" t="s">
        <v>475</v>
      </c>
      <c r="F92" s="460">
        <v>35.44</v>
      </c>
      <c r="G92" s="582">
        <f>(F92+F93+F94+F95+F96+F97+F98)/4/6</f>
        <v>1.7667499999999998</v>
      </c>
      <c r="H92" s="582">
        <f>G92</f>
        <v>1.7667499999999998</v>
      </c>
      <c r="I92" s="582">
        <f>H92</f>
        <v>1.7667499999999998</v>
      </c>
      <c r="J92" s="582">
        <f>I92</f>
        <v>1.7667499999999998</v>
      </c>
      <c r="K92" s="582">
        <f>J92</f>
        <v>1.7667499999999998</v>
      </c>
      <c r="L92" s="582">
        <f>K92</f>
        <v>1.7667499999999998</v>
      </c>
      <c r="M92" s="372">
        <v>4</v>
      </c>
      <c r="N92" s="581" t="s">
        <v>421</v>
      </c>
      <c r="O92" s="588"/>
    </row>
    <row r="93" spans="1:15" s="132" customFormat="1" ht="18">
      <c r="A93" s="591"/>
      <c r="B93" s="139">
        <v>844</v>
      </c>
      <c r="C93" s="461" t="s">
        <v>818</v>
      </c>
      <c r="D93" s="461" t="s">
        <v>385</v>
      </c>
      <c r="E93" s="452" t="s">
        <v>476</v>
      </c>
      <c r="F93" s="353">
        <v>0.196</v>
      </c>
      <c r="G93" s="583"/>
      <c r="H93" s="583"/>
      <c r="I93" s="583"/>
      <c r="J93" s="583"/>
      <c r="K93" s="583"/>
      <c r="L93" s="583"/>
      <c r="M93" s="223" t="s">
        <v>384</v>
      </c>
      <c r="N93" s="581"/>
      <c r="O93" s="588"/>
    </row>
    <row r="94" spans="1:15" s="132" customFormat="1" ht="18">
      <c r="A94" s="591"/>
      <c r="B94" s="139">
        <v>1947</v>
      </c>
      <c r="C94" s="461" t="s">
        <v>477</v>
      </c>
      <c r="D94" s="461" t="s">
        <v>385</v>
      </c>
      <c r="E94" s="452" t="s">
        <v>475</v>
      </c>
      <c r="F94" s="353">
        <v>3.531</v>
      </c>
      <c r="G94" s="583"/>
      <c r="H94" s="583"/>
      <c r="I94" s="583"/>
      <c r="J94" s="583"/>
      <c r="K94" s="583"/>
      <c r="L94" s="583"/>
      <c r="M94" s="223" t="s">
        <v>384</v>
      </c>
      <c r="N94" s="581"/>
      <c r="O94" s="588"/>
    </row>
    <row r="95" spans="1:15" s="132" customFormat="1" ht="18">
      <c r="A95" s="591"/>
      <c r="B95" s="139">
        <v>1948</v>
      </c>
      <c r="C95" s="461" t="s">
        <v>478</v>
      </c>
      <c r="D95" s="461" t="s">
        <v>385</v>
      </c>
      <c r="E95" s="452" t="s">
        <v>475</v>
      </c>
      <c r="F95" s="353">
        <v>1.337</v>
      </c>
      <c r="G95" s="583"/>
      <c r="H95" s="583"/>
      <c r="I95" s="583"/>
      <c r="J95" s="583"/>
      <c r="K95" s="583"/>
      <c r="L95" s="583"/>
      <c r="M95" s="223" t="s">
        <v>384</v>
      </c>
      <c r="N95" s="581"/>
      <c r="O95" s="588"/>
    </row>
    <row r="96" spans="1:15" s="132" customFormat="1" ht="18">
      <c r="A96" s="591"/>
      <c r="B96" s="139">
        <v>1949</v>
      </c>
      <c r="C96" s="461" t="s">
        <v>479</v>
      </c>
      <c r="D96" s="461" t="s">
        <v>385</v>
      </c>
      <c r="E96" s="452" t="s">
        <v>475</v>
      </c>
      <c r="F96" s="460">
        <v>0.41</v>
      </c>
      <c r="G96" s="583"/>
      <c r="H96" s="583"/>
      <c r="I96" s="583"/>
      <c r="J96" s="583"/>
      <c r="K96" s="583"/>
      <c r="L96" s="583"/>
      <c r="M96" s="223" t="s">
        <v>384</v>
      </c>
      <c r="N96" s="581"/>
      <c r="O96" s="588"/>
    </row>
    <row r="97" spans="1:15" s="132" customFormat="1" ht="18">
      <c r="A97" s="591"/>
      <c r="B97" s="139">
        <v>1949</v>
      </c>
      <c r="C97" s="461" t="s">
        <v>480</v>
      </c>
      <c r="D97" s="461" t="s">
        <v>385</v>
      </c>
      <c r="E97" s="452" t="s">
        <v>475</v>
      </c>
      <c r="F97" s="353">
        <v>1.354</v>
      </c>
      <c r="G97" s="583"/>
      <c r="H97" s="583"/>
      <c r="I97" s="583"/>
      <c r="J97" s="583"/>
      <c r="K97" s="583"/>
      <c r="L97" s="583"/>
      <c r="M97" s="223" t="s">
        <v>384</v>
      </c>
      <c r="N97" s="581"/>
      <c r="O97" s="588"/>
    </row>
    <row r="98" spans="1:15" s="132" customFormat="1" ht="18">
      <c r="A98" s="590"/>
      <c r="B98" s="139">
        <v>2001</v>
      </c>
      <c r="C98" s="461" t="s">
        <v>481</v>
      </c>
      <c r="D98" s="461" t="s">
        <v>604</v>
      </c>
      <c r="E98" s="452" t="s">
        <v>475</v>
      </c>
      <c r="F98" s="353">
        <v>0.134</v>
      </c>
      <c r="G98" s="584"/>
      <c r="H98" s="584"/>
      <c r="I98" s="584"/>
      <c r="J98" s="584"/>
      <c r="K98" s="584"/>
      <c r="L98" s="584"/>
      <c r="M98" s="223" t="s">
        <v>384</v>
      </c>
      <c r="N98" s="581"/>
      <c r="O98" s="588"/>
    </row>
    <row r="99" spans="1:15" s="132" customFormat="1" ht="18">
      <c r="A99" s="242">
        <v>75</v>
      </c>
      <c r="B99" s="139">
        <v>2</v>
      </c>
      <c r="C99" s="461" t="s">
        <v>603</v>
      </c>
      <c r="D99" s="461" t="s">
        <v>410</v>
      </c>
      <c r="E99" s="452" t="s">
        <v>602</v>
      </c>
      <c r="F99" s="460">
        <v>35.91</v>
      </c>
      <c r="G99" s="460">
        <f>F99/4/6</f>
        <v>1.4962499999999999</v>
      </c>
      <c r="H99" s="460">
        <v>1.5</v>
      </c>
      <c r="I99" s="460">
        <v>1.5</v>
      </c>
      <c r="J99" s="460">
        <v>1.5</v>
      </c>
      <c r="K99" s="460">
        <v>1.5</v>
      </c>
      <c r="L99" s="460">
        <v>1.5</v>
      </c>
      <c r="M99" s="372">
        <v>4</v>
      </c>
      <c r="N99" s="452" t="s">
        <v>421</v>
      </c>
      <c r="O99" s="454"/>
    </row>
    <row r="100" spans="1:15" s="132" customFormat="1" ht="18">
      <c r="A100" s="589">
        <v>76</v>
      </c>
      <c r="B100" s="139">
        <v>2</v>
      </c>
      <c r="C100" s="461" t="s">
        <v>603</v>
      </c>
      <c r="D100" s="461" t="s">
        <v>410</v>
      </c>
      <c r="E100" s="452" t="s">
        <v>238</v>
      </c>
      <c r="F100" s="460">
        <v>36.2</v>
      </c>
      <c r="G100" s="582">
        <f>(F100+F101+F102+F103)/4/6</f>
        <v>1.5381250000000002</v>
      </c>
      <c r="H100" s="582">
        <f>G100</f>
        <v>1.5381250000000002</v>
      </c>
      <c r="I100" s="582">
        <f>H100</f>
        <v>1.5381250000000002</v>
      </c>
      <c r="J100" s="582">
        <f>I100</f>
        <v>1.5381250000000002</v>
      </c>
      <c r="K100" s="582">
        <f>J100</f>
        <v>1.5381250000000002</v>
      </c>
      <c r="L100" s="582">
        <f>K100</f>
        <v>1.5381250000000002</v>
      </c>
      <c r="M100" s="372">
        <v>4</v>
      </c>
      <c r="N100" s="585" t="s">
        <v>421</v>
      </c>
      <c r="O100" s="588"/>
    </row>
    <row r="101" spans="1:15" s="132" customFormat="1" ht="18">
      <c r="A101" s="591"/>
      <c r="B101" s="139">
        <v>2936</v>
      </c>
      <c r="C101" s="461" t="s">
        <v>361</v>
      </c>
      <c r="D101" s="461" t="s">
        <v>385</v>
      </c>
      <c r="E101" s="452" t="s">
        <v>238</v>
      </c>
      <c r="F101" s="353">
        <v>0.147</v>
      </c>
      <c r="G101" s="583"/>
      <c r="H101" s="583"/>
      <c r="I101" s="583"/>
      <c r="J101" s="583"/>
      <c r="K101" s="583"/>
      <c r="L101" s="583"/>
      <c r="M101" s="223" t="s">
        <v>384</v>
      </c>
      <c r="N101" s="586"/>
      <c r="O101" s="588"/>
    </row>
    <row r="102" spans="1:15" s="132" customFormat="1" ht="20.25" customHeight="1">
      <c r="A102" s="591"/>
      <c r="B102" s="139">
        <v>2596</v>
      </c>
      <c r="C102" s="461" t="s">
        <v>239</v>
      </c>
      <c r="D102" s="461" t="s">
        <v>243</v>
      </c>
      <c r="E102" s="452" t="s">
        <v>240</v>
      </c>
      <c r="F102" s="353">
        <v>0.078</v>
      </c>
      <c r="G102" s="583"/>
      <c r="H102" s="583"/>
      <c r="I102" s="583"/>
      <c r="J102" s="583"/>
      <c r="K102" s="583"/>
      <c r="L102" s="583"/>
      <c r="M102" s="223" t="s">
        <v>384</v>
      </c>
      <c r="N102" s="586"/>
      <c r="O102" s="588"/>
    </row>
    <row r="103" spans="1:15" s="132" customFormat="1" ht="18">
      <c r="A103" s="590"/>
      <c r="B103" s="139">
        <v>2006</v>
      </c>
      <c r="C103" s="461" t="s">
        <v>346</v>
      </c>
      <c r="D103" s="461" t="s">
        <v>385</v>
      </c>
      <c r="E103" s="452" t="s">
        <v>238</v>
      </c>
      <c r="F103" s="460">
        <v>0.49</v>
      </c>
      <c r="G103" s="584"/>
      <c r="H103" s="584"/>
      <c r="I103" s="584"/>
      <c r="J103" s="584"/>
      <c r="K103" s="584"/>
      <c r="L103" s="584"/>
      <c r="M103" s="223" t="s">
        <v>384</v>
      </c>
      <c r="N103" s="587"/>
      <c r="O103" s="588"/>
    </row>
    <row r="104" spans="1:15" s="132" customFormat="1" ht="18">
      <c r="A104" s="242">
        <v>77</v>
      </c>
      <c r="B104" s="374">
        <v>2831</v>
      </c>
      <c r="C104" s="459" t="s">
        <v>1079</v>
      </c>
      <c r="D104" s="459" t="s">
        <v>1102</v>
      </c>
      <c r="E104" s="238" t="s">
        <v>1103</v>
      </c>
      <c r="F104" s="368">
        <v>3</v>
      </c>
      <c r="G104" s="460"/>
      <c r="H104" s="460">
        <f>F104/4</f>
        <v>0.75</v>
      </c>
      <c r="I104" s="460"/>
      <c r="J104" s="460"/>
      <c r="K104" s="460"/>
      <c r="L104" s="460"/>
      <c r="M104" s="372">
        <v>1</v>
      </c>
      <c r="N104" s="452" t="s">
        <v>417</v>
      </c>
      <c r="O104" s="454"/>
    </row>
    <row r="105" spans="1:15" s="132" customFormat="1" ht="18">
      <c r="A105" s="242">
        <v>78</v>
      </c>
      <c r="B105" s="220">
        <v>463</v>
      </c>
      <c r="C105" s="461" t="s">
        <v>860</v>
      </c>
      <c r="D105" s="461" t="s">
        <v>862</v>
      </c>
      <c r="E105" s="452" t="s">
        <v>861</v>
      </c>
      <c r="F105" s="460" t="s">
        <v>434</v>
      </c>
      <c r="G105" s="460"/>
      <c r="H105" s="460"/>
      <c r="I105" s="460"/>
      <c r="J105" s="460"/>
      <c r="K105" s="460"/>
      <c r="L105" s="460"/>
      <c r="M105" s="460"/>
      <c r="N105" s="452" t="s">
        <v>181</v>
      </c>
      <c r="O105" s="367"/>
    </row>
    <row r="106" spans="1:14" s="132" customFormat="1" ht="18">
      <c r="A106" s="242">
        <v>79</v>
      </c>
      <c r="B106" s="374">
        <v>2831</v>
      </c>
      <c r="C106" s="459" t="s">
        <v>1079</v>
      </c>
      <c r="D106" s="459" t="s">
        <v>1104</v>
      </c>
      <c r="E106" s="238" t="s">
        <v>1105</v>
      </c>
      <c r="F106" s="368">
        <v>3</v>
      </c>
      <c r="G106" s="450"/>
      <c r="H106" s="450"/>
      <c r="I106" s="450"/>
      <c r="J106" s="450"/>
      <c r="K106" s="450">
        <f>F106/2</f>
        <v>1.5</v>
      </c>
      <c r="L106" s="450"/>
      <c r="M106" s="383">
        <v>2</v>
      </c>
      <c r="N106" s="458" t="s">
        <v>435</v>
      </c>
    </row>
    <row r="107" spans="1:14" s="132" customFormat="1" ht="18">
      <c r="A107" s="242">
        <v>80</v>
      </c>
      <c r="B107" s="374">
        <v>2529</v>
      </c>
      <c r="C107" s="459" t="s">
        <v>1106</v>
      </c>
      <c r="D107" s="459"/>
      <c r="E107" s="238" t="s">
        <v>1107</v>
      </c>
      <c r="F107" s="368">
        <v>16.583</v>
      </c>
      <c r="G107" s="450"/>
      <c r="H107" s="450"/>
      <c r="I107" s="450"/>
      <c r="J107" s="450">
        <f>F107/4</f>
        <v>4.14575</v>
      </c>
      <c r="K107" s="450"/>
      <c r="L107" s="450"/>
      <c r="M107" s="383">
        <v>5</v>
      </c>
      <c r="N107" s="453" t="s">
        <v>417</v>
      </c>
    </row>
    <row r="108" spans="1:14" s="132" customFormat="1" ht="18">
      <c r="A108" s="242">
        <v>81</v>
      </c>
      <c r="B108" s="374">
        <v>3214</v>
      </c>
      <c r="C108" s="459" t="s">
        <v>1108</v>
      </c>
      <c r="D108" s="459"/>
      <c r="E108" s="238" t="s">
        <v>1109</v>
      </c>
      <c r="F108" s="368">
        <v>0.75</v>
      </c>
      <c r="G108" s="450"/>
      <c r="H108" s="450"/>
      <c r="I108" s="450"/>
      <c r="J108" s="450"/>
      <c r="K108" s="450"/>
      <c r="L108" s="450"/>
      <c r="M108" s="383"/>
      <c r="N108" s="453" t="s">
        <v>181</v>
      </c>
    </row>
    <row r="109" spans="1:14" s="132" customFormat="1" ht="18">
      <c r="A109" s="242">
        <v>82</v>
      </c>
      <c r="B109" s="374" t="s">
        <v>1110</v>
      </c>
      <c r="C109" s="459" t="s">
        <v>1111</v>
      </c>
      <c r="D109" s="459" t="s">
        <v>1112</v>
      </c>
      <c r="E109" s="238" t="s">
        <v>1113</v>
      </c>
      <c r="F109" s="371">
        <v>3</v>
      </c>
      <c r="G109" s="450"/>
      <c r="H109" s="450"/>
      <c r="I109" s="450">
        <f>F109/2</f>
        <v>1.5</v>
      </c>
      <c r="J109" s="450"/>
      <c r="K109" s="450"/>
      <c r="L109" s="450"/>
      <c r="M109" s="383">
        <v>2</v>
      </c>
      <c r="N109" s="458" t="s">
        <v>435</v>
      </c>
    </row>
    <row r="110" spans="1:14" s="132" customFormat="1" ht="18">
      <c r="A110" s="242">
        <v>83</v>
      </c>
      <c r="B110" s="374">
        <v>1424</v>
      </c>
      <c r="C110" s="459" t="s">
        <v>1114</v>
      </c>
      <c r="D110" s="459" t="s">
        <v>1112</v>
      </c>
      <c r="E110" s="238" t="s">
        <v>1115</v>
      </c>
      <c r="F110" s="371">
        <v>3</v>
      </c>
      <c r="G110" s="450"/>
      <c r="H110" s="450"/>
      <c r="I110" s="450">
        <f>F110/4</f>
        <v>0.75</v>
      </c>
      <c r="J110" s="450"/>
      <c r="K110" s="450"/>
      <c r="L110" s="450"/>
      <c r="M110" s="383">
        <v>1</v>
      </c>
      <c r="N110" s="453" t="s">
        <v>417</v>
      </c>
    </row>
    <row r="111" spans="1:14" s="132" customFormat="1" ht="18">
      <c r="A111" s="242">
        <v>84</v>
      </c>
      <c r="B111" s="374">
        <v>1542</v>
      </c>
      <c r="C111" s="459" t="s">
        <v>1116</v>
      </c>
      <c r="D111" s="459" t="s">
        <v>1112</v>
      </c>
      <c r="E111" s="238" t="s">
        <v>1117</v>
      </c>
      <c r="F111" s="368" t="s">
        <v>434</v>
      </c>
      <c r="G111" s="450"/>
      <c r="H111" s="450"/>
      <c r="I111" s="450"/>
      <c r="J111" s="450"/>
      <c r="K111" s="450"/>
      <c r="L111" s="450"/>
      <c r="M111" s="383"/>
      <c r="N111" s="453" t="s">
        <v>181</v>
      </c>
    </row>
    <row r="112" spans="1:14" s="132" customFormat="1" ht="18">
      <c r="A112" s="242">
        <v>85</v>
      </c>
      <c r="B112" s="378">
        <v>144</v>
      </c>
      <c r="C112" s="370" t="s">
        <v>968</v>
      </c>
      <c r="D112" s="370" t="s">
        <v>969</v>
      </c>
      <c r="E112" s="369" t="s">
        <v>969</v>
      </c>
      <c r="F112" s="371">
        <v>9</v>
      </c>
      <c r="G112" s="450"/>
      <c r="H112" s="450"/>
      <c r="I112" s="450"/>
      <c r="J112" s="450">
        <f>F112/4</f>
        <v>2.25</v>
      </c>
      <c r="K112" s="450"/>
      <c r="L112" s="450"/>
      <c r="M112" s="383">
        <v>3</v>
      </c>
      <c r="N112" s="453" t="s">
        <v>1126</v>
      </c>
    </row>
    <row r="113" spans="1:14" s="132" customFormat="1" ht="18">
      <c r="A113" s="242">
        <v>86</v>
      </c>
      <c r="B113" s="378">
        <v>150</v>
      </c>
      <c r="C113" s="370" t="s">
        <v>1118</v>
      </c>
      <c r="D113" s="370"/>
      <c r="E113" s="369" t="s">
        <v>1119</v>
      </c>
      <c r="F113" s="371">
        <v>6</v>
      </c>
      <c r="G113" s="450"/>
      <c r="H113" s="450"/>
      <c r="I113" s="450">
        <f>F113/4</f>
        <v>1.5</v>
      </c>
      <c r="J113" s="450"/>
      <c r="K113" s="450"/>
      <c r="L113" s="450"/>
      <c r="M113" s="383">
        <v>2</v>
      </c>
      <c r="N113" s="453" t="s">
        <v>417</v>
      </c>
    </row>
    <row r="114" spans="1:14" s="132" customFormat="1" ht="18">
      <c r="A114" s="242">
        <v>87</v>
      </c>
      <c r="B114" s="457">
        <v>1704</v>
      </c>
      <c r="C114" s="451" t="s">
        <v>784</v>
      </c>
      <c r="D114" s="451" t="s">
        <v>535</v>
      </c>
      <c r="E114" s="453" t="s">
        <v>785</v>
      </c>
      <c r="F114" s="449">
        <v>2.25</v>
      </c>
      <c r="G114" s="460"/>
      <c r="H114" s="460"/>
      <c r="I114" s="450">
        <f>F114/4</f>
        <v>0.5625</v>
      </c>
      <c r="J114" s="460"/>
      <c r="K114" s="460"/>
      <c r="L114" s="460"/>
      <c r="M114" s="383">
        <v>3</v>
      </c>
      <c r="N114" s="354" t="s">
        <v>415</v>
      </c>
    </row>
    <row r="115" spans="1:14" s="132" customFormat="1" ht="18">
      <c r="A115" s="242">
        <v>88</v>
      </c>
      <c r="B115" s="457">
        <v>791</v>
      </c>
      <c r="C115" s="451" t="s">
        <v>1120</v>
      </c>
      <c r="D115" s="451"/>
      <c r="E115" s="453" t="s">
        <v>1341</v>
      </c>
      <c r="F115" s="449">
        <v>9</v>
      </c>
      <c r="G115" s="450"/>
      <c r="H115" s="450"/>
      <c r="I115" s="450">
        <f>F115/4</f>
        <v>2.25</v>
      </c>
      <c r="J115" s="450"/>
      <c r="K115" s="450"/>
      <c r="L115" s="450"/>
      <c r="M115" s="383">
        <v>3</v>
      </c>
      <c r="N115" s="453" t="s">
        <v>417</v>
      </c>
    </row>
    <row r="116" spans="1:14" s="132" customFormat="1" ht="18">
      <c r="A116" s="242">
        <v>89</v>
      </c>
      <c r="B116" s="457">
        <v>2810</v>
      </c>
      <c r="C116" s="451" t="s">
        <v>980</v>
      </c>
      <c r="D116" s="451" t="s">
        <v>981</v>
      </c>
      <c r="E116" s="453" t="s">
        <v>1136</v>
      </c>
      <c r="F116" s="449">
        <v>9.6</v>
      </c>
      <c r="G116" s="450"/>
      <c r="H116" s="450"/>
      <c r="I116" s="450">
        <f>F116/4</f>
        <v>2.4</v>
      </c>
      <c r="J116" s="450"/>
      <c r="K116" s="450"/>
      <c r="L116" s="450"/>
      <c r="M116" s="383">
        <v>3</v>
      </c>
      <c r="N116" s="453" t="s">
        <v>417</v>
      </c>
    </row>
    <row r="117" spans="1:14" s="132" customFormat="1" ht="18">
      <c r="A117" s="242">
        <v>90</v>
      </c>
      <c r="B117" s="457">
        <v>2070</v>
      </c>
      <c r="C117" s="451" t="s">
        <v>350</v>
      </c>
      <c r="D117" s="451" t="s">
        <v>433</v>
      </c>
      <c r="E117" s="453" t="s">
        <v>19</v>
      </c>
      <c r="F117" s="449"/>
      <c r="G117" s="450"/>
      <c r="H117" s="450"/>
      <c r="I117" s="450"/>
      <c r="J117" s="450"/>
      <c r="K117" s="450"/>
      <c r="L117" s="450"/>
      <c r="M117" s="383">
        <v>4</v>
      </c>
      <c r="N117" s="453" t="s">
        <v>181</v>
      </c>
    </row>
    <row r="118" spans="1:14" s="132" customFormat="1" ht="18">
      <c r="A118" s="242">
        <v>91</v>
      </c>
      <c r="B118" s="457"/>
      <c r="C118" s="451" t="s">
        <v>418</v>
      </c>
      <c r="D118" s="451"/>
      <c r="E118" s="453" t="s">
        <v>793</v>
      </c>
      <c r="F118" s="449">
        <v>30</v>
      </c>
      <c r="G118" s="450"/>
      <c r="H118" s="450">
        <f>F118/4</f>
        <v>7.5</v>
      </c>
      <c r="I118" s="450"/>
      <c r="J118" s="450"/>
      <c r="K118" s="450"/>
      <c r="L118" s="450"/>
      <c r="M118" s="383">
        <v>10</v>
      </c>
      <c r="N118" s="453" t="s">
        <v>417</v>
      </c>
    </row>
    <row r="119" spans="1:15" s="132" customFormat="1" ht="18">
      <c r="A119" s="242">
        <v>92</v>
      </c>
      <c r="B119" s="220"/>
      <c r="C119" s="461" t="s">
        <v>932</v>
      </c>
      <c r="D119" s="461" t="s">
        <v>76</v>
      </c>
      <c r="E119" s="452" t="s">
        <v>76</v>
      </c>
      <c r="F119" s="460" t="s">
        <v>434</v>
      </c>
      <c r="G119" s="460"/>
      <c r="H119" s="460">
        <v>6</v>
      </c>
      <c r="I119" s="460"/>
      <c r="J119" s="460"/>
      <c r="K119" s="460"/>
      <c r="L119" s="460"/>
      <c r="M119" s="372">
        <v>8</v>
      </c>
      <c r="N119" s="452"/>
      <c r="O119" s="367"/>
    </row>
    <row r="120" spans="1:14" s="132" customFormat="1" ht="18">
      <c r="A120" s="242">
        <v>93</v>
      </c>
      <c r="B120" s="374">
        <v>2831</v>
      </c>
      <c r="C120" s="459" t="s">
        <v>1079</v>
      </c>
      <c r="D120" s="459" t="s">
        <v>1121</v>
      </c>
      <c r="E120" s="238" t="s">
        <v>1122</v>
      </c>
      <c r="F120" s="368">
        <v>12</v>
      </c>
      <c r="G120" s="450">
        <f>F120/4/2</f>
        <v>1.5</v>
      </c>
      <c r="H120" s="450"/>
      <c r="I120" s="450"/>
      <c r="J120" s="450"/>
      <c r="K120" s="450">
        <f>G120</f>
        <v>1.5</v>
      </c>
      <c r="L120" s="450"/>
      <c r="M120" s="383">
        <v>2</v>
      </c>
      <c r="N120" s="453" t="s">
        <v>387</v>
      </c>
    </row>
    <row r="121" spans="1:14" s="132" customFormat="1" ht="18">
      <c r="A121" s="242">
        <v>94</v>
      </c>
      <c r="B121" s="374">
        <v>2831</v>
      </c>
      <c r="C121" s="459" t="s">
        <v>1079</v>
      </c>
      <c r="D121" s="459" t="s">
        <v>1123</v>
      </c>
      <c r="E121" s="238" t="s">
        <v>1124</v>
      </c>
      <c r="F121" s="368">
        <v>11.71</v>
      </c>
      <c r="G121" s="450"/>
      <c r="H121" s="450"/>
      <c r="I121" s="450">
        <f>F121/4</f>
        <v>2.9275</v>
      </c>
      <c r="J121" s="450"/>
      <c r="K121" s="450"/>
      <c r="L121" s="450"/>
      <c r="M121" s="383">
        <v>4</v>
      </c>
      <c r="N121" s="453" t="s">
        <v>417</v>
      </c>
    </row>
    <row r="122" spans="1:15" s="132" customFormat="1" ht="18">
      <c r="A122" s="242">
        <v>95</v>
      </c>
      <c r="B122" s="139">
        <v>1895</v>
      </c>
      <c r="C122" s="461" t="s">
        <v>469</v>
      </c>
      <c r="D122" s="461" t="s">
        <v>468</v>
      </c>
      <c r="E122" s="452" t="s">
        <v>470</v>
      </c>
      <c r="F122" s="460">
        <v>0.5</v>
      </c>
      <c r="G122" s="460">
        <v>0.5</v>
      </c>
      <c r="H122" s="460"/>
      <c r="I122" s="460"/>
      <c r="J122" s="460"/>
      <c r="K122" s="460"/>
      <c r="L122" s="460"/>
      <c r="M122" s="372">
        <v>1</v>
      </c>
      <c r="N122" s="452" t="s">
        <v>415</v>
      </c>
      <c r="O122" s="454"/>
    </row>
    <row r="123" spans="1:14" ht="18">
      <c r="A123" s="61"/>
      <c r="B123" s="16"/>
      <c r="C123" s="106" t="s">
        <v>390</v>
      </c>
      <c r="D123" s="106"/>
      <c r="E123" s="379"/>
      <c r="F123" s="56">
        <f>SUM(F12:F122)</f>
        <v>1382.6039999999998</v>
      </c>
      <c r="G123" s="56">
        <f aca="true" t="shared" si="0" ref="G123:L123">SUM(G12:G122)</f>
        <v>61.87491666666667</v>
      </c>
      <c r="H123" s="56">
        <f t="shared" si="0"/>
        <v>59.60433333333333</v>
      </c>
      <c r="I123" s="56">
        <f t="shared" si="0"/>
        <v>72.17741666666667</v>
      </c>
      <c r="J123" s="56">
        <f t="shared" si="0"/>
        <v>61.54358333333333</v>
      </c>
      <c r="K123" s="56">
        <f t="shared" si="0"/>
        <v>63.10616666666667</v>
      </c>
      <c r="L123" s="56">
        <f t="shared" si="0"/>
        <v>35.246833333333335</v>
      </c>
      <c r="M123" s="161">
        <f>SUM(M12:M122)</f>
        <v>237</v>
      </c>
      <c r="N123" s="33"/>
    </row>
    <row r="124" spans="1:14" ht="18">
      <c r="A124" s="373"/>
      <c r="B124" s="375"/>
      <c r="C124" s="381"/>
      <c r="D124" s="381"/>
      <c r="E124" s="380"/>
      <c r="F124" s="80"/>
      <c r="G124" s="80"/>
      <c r="H124" s="80"/>
      <c r="I124" s="80"/>
      <c r="J124" s="80"/>
      <c r="K124" s="80"/>
      <c r="L124" s="80"/>
      <c r="M124" s="384"/>
      <c r="N124" s="377"/>
    </row>
    <row r="125" spans="1:14" ht="18">
      <c r="A125" s="598" t="s">
        <v>391</v>
      </c>
      <c r="B125" s="598"/>
      <c r="C125" s="598"/>
      <c r="D125" s="111"/>
      <c r="E125" s="149"/>
      <c r="F125" s="97"/>
      <c r="G125" s="97"/>
      <c r="H125" s="97"/>
      <c r="I125" s="97"/>
      <c r="J125" s="97"/>
      <c r="K125" s="97"/>
      <c r="L125" s="97"/>
      <c r="M125" s="385"/>
      <c r="N125" s="149"/>
    </row>
    <row r="126" spans="1:14" ht="18">
      <c r="A126" s="579" t="s">
        <v>392</v>
      </c>
      <c r="B126" s="579"/>
      <c r="C126" s="579"/>
      <c r="D126" s="579"/>
      <c r="E126" s="149"/>
      <c r="F126" s="97"/>
      <c r="G126" s="97"/>
      <c r="H126" s="97"/>
      <c r="I126" s="97"/>
      <c r="J126" s="97"/>
      <c r="K126" s="97"/>
      <c r="L126" s="97"/>
      <c r="M126" s="385"/>
      <c r="N126" s="149"/>
    </row>
    <row r="127" spans="1:14" ht="18">
      <c r="A127" s="579" t="s">
        <v>393</v>
      </c>
      <c r="B127" s="579"/>
      <c r="C127" s="579"/>
      <c r="D127" s="579"/>
      <c r="E127" s="149"/>
      <c r="F127" s="97"/>
      <c r="G127" s="97"/>
      <c r="H127" s="97"/>
      <c r="I127" s="97"/>
      <c r="J127" s="97"/>
      <c r="K127" s="97"/>
      <c r="L127" s="97"/>
      <c r="M127" s="385"/>
      <c r="N127" s="149"/>
    </row>
    <row r="128" spans="1:14" ht="18">
      <c r="A128" s="579" t="s">
        <v>394</v>
      </c>
      <c r="B128" s="579"/>
      <c r="C128" s="579"/>
      <c r="D128" s="579"/>
      <c r="E128" s="149"/>
      <c r="F128" s="97"/>
      <c r="G128" s="97"/>
      <c r="H128" s="97"/>
      <c r="I128" s="97"/>
      <c r="J128" s="97"/>
      <c r="K128" s="97"/>
      <c r="L128" s="97"/>
      <c r="M128" s="385"/>
      <c r="N128" s="149"/>
    </row>
    <row r="129" spans="1:14" ht="18">
      <c r="A129" s="94"/>
      <c r="B129" s="156"/>
      <c r="C129" s="111"/>
      <c r="D129" s="111"/>
      <c r="E129" s="149"/>
      <c r="F129" s="97"/>
      <c r="G129" s="97"/>
      <c r="H129" s="97"/>
      <c r="I129" s="97"/>
      <c r="J129" s="97"/>
      <c r="K129" s="97"/>
      <c r="L129" s="97"/>
      <c r="M129" s="385"/>
      <c r="N129" s="149"/>
    </row>
    <row r="130" spans="1:14" ht="18">
      <c r="A130" s="578" t="s">
        <v>267</v>
      </c>
      <c r="B130" s="578"/>
      <c r="C130" s="578"/>
      <c r="D130" s="578"/>
      <c r="E130" s="149"/>
      <c r="F130" s="97"/>
      <c r="G130" s="97"/>
      <c r="H130" s="97"/>
      <c r="I130" s="97"/>
      <c r="J130" s="97"/>
      <c r="K130" s="97"/>
      <c r="L130" s="97"/>
      <c r="M130" s="385"/>
      <c r="N130" s="149"/>
    </row>
    <row r="131" spans="1:14" ht="18">
      <c r="A131" s="373"/>
      <c r="B131" s="375"/>
      <c r="C131" s="167"/>
      <c r="D131" s="167"/>
      <c r="E131" s="377"/>
      <c r="F131" s="83"/>
      <c r="G131" s="83"/>
      <c r="H131" s="83"/>
      <c r="I131" s="83"/>
      <c r="J131" s="83"/>
      <c r="K131" s="83"/>
      <c r="L131" s="83"/>
      <c r="M131" s="386"/>
      <c r="N131" s="377"/>
    </row>
    <row r="132" spans="1:14" ht="18">
      <c r="A132" s="531" t="s">
        <v>395</v>
      </c>
      <c r="B132" s="531"/>
      <c r="C132" s="531"/>
      <c r="D132" s="111"/>
      <c r="E132" s="149"/>
      <c r="F132" s="97"/>
      <c r="G132" s="97"/>
      <c r="H132" s="97"/>
      <c r="I132" s="97"/>
      <c r="J132" s="97"/>
      <c r="K132" s="97"/>
      <c r="L132" s="97"/>
      <c r="M132" s="385"/>
      <c r="N132" s="149"/>
    </row>
    <row r="133" spans="1:14" ht="18">
      <c r="A133" s="579" t="s">
        <v>396</v>
      </c>
      <c r="B133" s="579"/>
      <c r="C133" s="579"/>
      <c r="D133" s="111"/>
      <c r="E133" s="149" t="s">
        <v>348</v>
      </c>
      <c r="F133" s="578" t="s">
        <v>398</v>
      </c>
      <c r="G133" s="578"/>
      <c r="H133" s="578"/>
      <c r="I133" s="97"/>
      <c r="J133" s="97"/>
      <c r="K133" s="97"/>
      <c r="L133" s="97"/>
      <c r="M133" s="385"/>
      <c r="N133" s="149"/>
    </row>
    <row r="134" spans="1:14" ht="18">
      <c r="A134" s="94"/>
      <c r="B134" s="156"/>
      <c r="C134" s="111"/>
      <c r="D134" s="111"/>
      <c r="E134" s="149"/>
      <c r="F134" s="97"/>
      <c r="H134" s="97"/>
      <c r="I134" s="97"/>
      <c r="J134" s="97"/>
      <c r="K134" s="97"/>
      <c r="L134" s="97"/>
      <c r="M134" s="385"/>
      <c r="N134" s="149"/>
    </row>
    <row r="135" spans="1:14" ht="18">
      <c r="A135" s="579" t="s">
        <v>399</v>
      </c>
      <c r="B135" s="579"/>
      <c r="C135" s="579"/>
      <c r="D135" s="111"/>
      <c r="E135" s="149" t="s">
        <v>348</v>
      </c>
      <c r="F135" s="578" t="s">
        <v>256</v>
      </c>
      <c r="G135" s="578"/>
      <c r="H135" s="578"/>
      <c r="I135" s="97"/>
      <c r="J135" s="97"/>
      <c r="K135" s="97"/>
      <c r="L135" s="97"/>
      <c r="M135" s="385"/>
      <c r="N135" s="149"/>
    </row>
    <row r="136" spans="1:14" ht="18">
      <c r="A136" s="94"/>
      <c r="B136" s="156"/>
      <c r="C136" s="111"/>
      <c r="D136" s="111"/>
      <c r="E136" s="149"/>
      <c r="F136" s="97"/>
      <c r="H136" s="97"/>
      <c r="I136" s="97"/>
      <c r="J136" s="97"/>
      <c r="K136" s="97"/>
      <c r="L136" s="97"/>
      <c r="M136" s="385"/>
      <c r="N136" s="149"/>
    </row>
    <row r="137" spans="1:14" ht="18">
      <c r="A137" s="579" t="s">
        <v>400</v>
      </c>
      <c r="B137" s="579"/>
      <c r="C137" s="579"/>
      <c r="D137" s="111"/>
      <c r="E137" s="149" t="s">
        <v>348</v>
      </c>
      <c r="F137" s="578" t="s">
        <v>401</v>
      </c>
      <c r="G137" s="578"/>
      <c r="H137" s="578"/>
      <c r="I137" s="97"/>
      <c r="J137" s="97"/>
      <c r="K137" s="97"/>
      <c r="L137" s="97"/>
      <c r="M137" s="385"/>
      <c r="N137" s="149"/>
    </row>
    <row r="138" spans="1:14" ht="18">
      <c r="A138" s="94"/>
      <c r="B138" s="156"/>
      <c r="C138" s="111"/>
      <c r="D138" s="111"/>
      <c r="E138" s="149"/>
      <c r="F138" s="97"/>
      <c r="H138" s="97"/>
      <c r="I138" s="97"/>
      <c r="J138" s="97"/>
      <c r="K138" s="97"/>
      <c r="L138" s="97"/>
      <c r="M138" s="385"/>
      <c r="N138" s="149"/>
    </row>
    <row r="139" spans="1:14" ht="18">
      <c r="A139" s="579" t="s">
        <v>485</v>
      </c>
      <c r="B139" s="579"/>
      <c r="C139" s="579"/>
      <c r="D139" s="111"/>
      <c r="E139" s="149" t="s">
        <v>797</v>
      </c>
      <c r="F139" s="578" t="s">
        <v>1076</v>
      </c>
      <c r="G139" s="578"/>
      <c r="H139" s="578"/>
      <c r="I139" s="97"/>
      <c r="J139" s="97"/>
      <c r="K139" s="97"/>
      <c r="L139" s="97"/>
      <c r="M139" s="385"/>
      <c r="N139" s="149"/>
    </row>
    <row r="140" spans="1:14" ht="18">
      <c r="A140" s="94"/>
      <c r="C140" s="111"/>
      <c r="D140" s="111"/>
      <c r="E140" s="149"/>
      <c r="F140" s="97"/>
      <c r="H140" s="97"/>
      <c r="I140" s="97"/>
      <c r="J140" s="97"/>
      <c r="K140" s="97"/>
      <c r="L140" s="97"/>
      <c r="M140" s="385"/>
      <c r="N140" s="149"/>
    </row>
    <row r="141" spans="1:14" ht="18">
      <c r="A141" s="579" t="s">
        <v>402</v>
      </c>
      <c r="B141" s="579"/>
      <c r="C141" s="579"/>
      <c r="D141" s="111"/>
      <c r="E141" s="149" t="s">
        <v>348</v>
      </c>
      <c r="F141" s="578" t="s">
        <v>21</v>
      </c>
      <c r="G141" s="578"/>
      <c r="H141" s="97"/>
      <c r="I141" s="97"/>
      <c r="J141" s="97"/>
      <c r="K141" s="97"/>
      <c r="L141" s="97"/>
      <c r="M141" s="385"/>
      <c r="N141" s="149"/>
    </row>
    <row r="142" spans="1:14" ht="18">
      <c r="A142" s="94"/>
      <c r="B142" s="156"/>
      <c r="C142" s="111"/>
      <c r="E142" s="149" t="s">
        <v>403</v>
      </c>
      <c r="F142" s="97" t="s">
        <v>404</v>
      </c>
      <c r="H142" s="97"/>
      <c r="I142" s="97"/>
      <c r="J142" s="97"/>
      <c r="K142" s="97"/>
      <c r="L142" s="97"/>
      <c r="M142" s="385"/>
      <c r="N142" s="149"/>
    </row>
    <row r="143" spans="1:14" ht="18">
      <c r="A143" s="94"/>
      <c r="B143" s="156"/>
      <c r="C143" s="111"/>
      <c r="D143" s="111"/>
      <c r="E143" s="149"/>
      <c r="F143" s="97"/>
      <c r="G143" s="97"/>
      <c r="H143" s="97"/>
      <c r="I143" s="97"/>
      <c r="J143" s="97"/>
      <c r="K143" s="97"/>
      <c r="L143" s="97"/>
      <c r="M143" s="385"/>
      <c r="N143" s="149"/>
    </row>
  </sheetData>
  <sheetProtection/>
  <mergeCells count="105">
    <mergeCell ref="J5:M5"/>
    <mergeCell ref="A6:D6"/>
    <mergeCell ref="J1:M1"/>
    <mergeCell ref="J2:M2"/>
    <mergeCell ref="A3:D3"/>
    <mergeCell ref="J3:M3"/>
    <mergeCell ref="A4:D4"/>
    <mergeCell ref="J4:M4"/>
    <mergeCell ref="A1:C1"/>
    <mergeCell ref="A8:N8"/>
    <mergeCell ref="A9:N9"/>
    <mergeCell ref="G10:L10"/>
    <mergeCell ref="A141:C141"/>
    <mergeCell ref="A10:A11"/>
    <mergeCell ref="B10:B11"/>
    <mergeCell ref="C10:C11"/>
    <mergeCell ref="A13:A14"/>
    <mergeCell ref="A15:A16"/>
    <mergeCell ref="A74:A75"/>
    <mergeCell ref="A128:D128"/>
    <mergeCell ref="A132:C132"/>
    <mergeCell ref="A125:C125"/>
    <mergeCell ref="A126:D126"/>
    <mergeCell ref="A127:D127"/>
    <mergeCell ref="A139:C139"/>
    <mergeCell ref="A130:D130"/>
    <mergeCell ref="M10:M11"/>
    <mergeCell ref="K13:K14"/>
    <mergeCell ref="A133:C133"/>
    <mergeCell ref="A135:C135"/>
    <mergeCell ref="A137:C137"/>
    <mergeCell ref="A69:A71"/>
    <mergeCell ref="A86:A87"/>
    <mergeCell ref="H86:H87"/>
    <mergeCell ref="G86:G87"/>
    <mergeCell ref="G15:G16"/>
    <mergeCell ref="N15:N16"/>
    <mergeCell ref="N86:N87"/>
    <mergeCell ref="L86:L87"/>
    <mergeCell ref="L13:L14"/>
    <mergeCell ref="N13:N14"/>
    <mergeCell ref="I74:I75"/>
    <mergeCell ref="I86:I87"/>
    <mergeCell ref="N10:N11"/>
    <mergeCell ref="J86:J87"/>
    <mergeCell ref="F141:G141"/>
    <mergeCell ref="F133:H133"/>
    <mergeCell ref="F135:H135"/>
    <mergeCell ref="F137:H137"/>
    <mergeCell ref="F139:H139"/>
    <mergeCell ref="K86:K87"/>
    <mergeCell ref="J15:J16"/>
    <mergeCell ref="K15:K16"/>
    <mergeCell ref="H15:H16"/>
    <mergeCell ref="I15:I16"/>
    <mergeCell ref="G69:G71"/>
    <mergeCell ref="H69:H71"/>
    <mergeCell ref="J69:J71"/>
    <mergeCell ref="E10:E11"/>
    <mergeCell ref="F10:F11"/>
    <mergeCell ref="D10:D11"/>
    <mergeCell ref="L92:L98"/>
    <mergeCell ref="K92:K98"/>
    <mergeCell ref="I69:I71"/>
    <mergeCell ref="J74:J75"/>
    <mergeCell ref="L15:L16"/>
    <mergeCell ref="G13:G14"/>
    <mergeCell ref="H13:H14"/>
    <mergeCell ref="I13:I14"/>
    <mergeCell ref="J13:J14"/>
    <mergeCell ref="I92:I98"/>
    <mergeCell ref="I100:I103"/>
    <mergeCell ref="G92:G98"/>
    <mergeCell ref="H92:H98"/>
    <mergeCell ref="J92:J98"/>
    <mergeCell ref="H100:H103"/>
    <mergeCell ref="O92:O98"/>
    <mergeCell ref="J100:J103"/>
    <mergeCell ref="N92:N98"/>
    <mergeCell ref="K100:K103"/>
    <mergeCell ref="A72:A73"/>
    <mergeCell ref="O100:O103"/>
    <mergeCell ref="G100:G103"/>
    <mergeCell ref="A92:A98"/>
    <mergeCell ref="A100:A103"/>
    <mergeCell ref="G72:G73"/>
    <mergeCell ref="N100:N103"/>
    <mergeCell ref="K74:K75"/>
    <mergeCell ref="K69:K71"/>
    <mergeCell ref="J72:J73"/>
    <mergeCell ref="K72:K73"/>
    <mergeCell ref="G74:G75"/>
    <mergeCell ref="L100:L103"/>
    <mergeCell ref="H74:H75"/>
    <mergeCell ref="I72:I73"/>
    <mergeCell ref="H72:H73"/>
    <mergeCell ref="O74:O75"/>
    <mergeCell ref="N74:N75"/>
    <mergeCell ref="L69:L71"/>
    <mergeCell ref="N69:N71"/>
    <mergeCell ref="O72:O73"/>
    <mergeCell ref="O69:O71"/>
    <mergeCell ref="L72:L73"/>
    <mergeCell ref="N72:N73"/>
    <mergeCell ref="L74:L75"/>
  </mergeCells>
  <printOptions/>
  <pageMargins left="0" right="0" top="0" bottom="0" header="0.1968503937007874" footer="0.1968503937007874"/>
  <pageSetup fitToHeight="0" fitToWidth="1" horizontalDpi="600" verticalDpi="600" orientation="portrait" paperSize="9" scale="52" r:id="rId1"/>
  <rowBreaks count="1" manualBreakCount="1">
    <brk id="8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8"/>
  <sheetViews>
    <sheetView view="pageBreakPreview" zoomScaleSheetLayoutView="100" workbookViewId="0" topLeftCell="A1">
      <selection activeCell="A9" sqref="A9"/>
    </sheetView>
  </sheetViews>
  <sheetFormatPr defaultColWidth="9.140625" defaultRowHeight="15"/>
  <cols>
    <col min="1" max="1" width="5.421875" style="331" customWidth="1"/>
    <col min="2" max="2" width="7.421875" style="332" customWidth="1"/>
    <col min="3" max="3" width="18.421875" style="333" customWidth="1"/>
    <col min="4" max="4" width="15.421875" style="333" customWidth="1"/>
    <col min="5" max="5" width="19.421875" style="333" customWidth="1"/>
    <col min="6" max="6" width="9.7109375" style="336" customWidth="1"/>
    <col min="7" max="7" width="8.00390625" style="333" customWidth="1"/>
    <col min="8" max="8" width="7.8515625" style="333" customWidth="1"/>
    <col min="9" max="9" width="7.421875" style="333" customWidth="1"/>
    <col min="10" max="10" width="8.28125" style="333" customWidth="1"/>
    <col min="11" max="11" width="7.421875" style="333" customWidth="1"/>
    <col min="12" max="13" width="7.7109375" style="333" customWidth="1"/>
    <col min="14" max="14" width="11.28125" style="336" customWidth="1"/>
    <col min="15" max="15" width="15.140625" style="337" customWidth="1"/>
  </cols>
  <sheetData>
    <row r="1" spans="1:15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  <c r="O1"/>
    </row>
    <row r="2" spans="1:15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 s="531"/>
      <c r="O2"/>
    </row>
    <row r="3" spans="1:15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  <c r="O3"/>
    </row>
    <row r="4" spans="1:15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 s="531"/>
      <c r="O4"/>
    </row>
    <row r="5" spans="1:15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  <c r="O5"/>
    </row>
    <row r="6" spans="1:15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  <c r="O6"/>
    </row>
    <row r="7" spans="1:16" s="169" customFormat="1" ht="16.5" customHeight="1">
      <c r="A7" s="639" t="s">
        <v>961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168"/>
    </row>
    <row r="8" spans="1:16" s="169" customFormat="1" ht="16.5" customHeight="1">
      <c r="A8" s="639" t="s">
        <v>1360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168"/>
    </row>
    <row r="9" spans="1:16" s="342" customFormat="1" ht="34.5" customHeight="1">
      <c r="A9" s="271" t="s">
        <v>369</v>
      </c>
      <c r="B9" s="271" t="s">
        <v>185</v>
      </c>
      <c r="C9" s="271" t="s">
        <v>272</v>
      </c>
      <c r="D9" s="271" t="s">
        <v>11</v>
      </c>
      <c r="E9" s="271" t="s">
        <v>370</v>
      </c>
      <c r="F9" s="340" t="s">
        <v>189</v>
      </c>
      <c r="G9" s="647" t="s">
        <v>371</v>
      </c>
      <c r="H9" s="648"/>
      <c r="I9" s="648"/>
      <c r="J9" s="648"/>
      <c r="K9" s="648"/>
      <c r="L9" s="648"/>
      <c r="M9" s="649"/>
      <c r="N9" s="340" t="s">
        <v>406</v>
      </c>
      <c r="O9" s="271" t="s">
        <v>372</v>
      </c>
      <c r="P9" s="341"/>
    </row>
    <row r="10" spans="1:16" s="169" customFormat="1" ht="16.5" customHeight="1">
      <c r="A10" s="272"/>
      <c r="B10" s="273"/>
      <c r="C10" s="274"/>
      <c r="D10" s="274"/>
      <c r="E10" s="274"/>
      <c r="F10" s="272"/>
      <c r="G10" s="275" t="s">
        <v>373</v>
      </c>
      <c r="H10" s="275" t="s">
        <v>374</v>
      </c>
      <c r="I10" s="275" t="s">
        <v>375</v>
      </c>
      <c r="J10" s="275" t="s">
        <v>376</v>
      </c>
      <c r="K10" s="275" t="s">
        <v>377</v>
      </c>
      <c r="L10" s="274" t="s">
        <v>378</v>
      </c>
      <c r="M10" s="274" t="s">
        <v>605</v>
      </c>
      <c r="N10" s="272"/>
      <c r="O10" s="276"/>
      <c r="P10" s="168"/>
    </row>
    <row r="11" spans="1:16" s="169" customFormat="1" ht="13.5" customHeight="1">
      <c r="A11" s="272">
        <v>1</v>
      </c>
      <c r="B11" s="277">
        <v>109</v>
      </c>
      <c r="C11" s="278" t="s">
        <v>379</v>
      </c>
      <c r="D11" s="278" t="s">
        <v>380</v>
      </c>
      <c r="E11" s="278" t="s">
        <v>443</v>
      </c>
      <c r="F11" s="279">
        <v>32.17</v>
      </c>
      <c r="G11" s="280">
        <f aca="true" t="shared" si="0" ref="G11:G20">F11/4/7</f>
        <v>1.1489285714285715</v>
      </c>
      <c r="H11" s="280">
        <f aca="true" t="shared" si="1" ref="H11:M20">G11</f>
        <v>1.1489285714285715</v>
      </c>
      <c r="I11" s="280">
        <f t="shared" si="1"/>
        <v>1.1489285714285715</v>
      </c>
      <c r="J11" s="280">
        <f t="shared" si="1"/>
        <v>1.1489285714285715</v>
      </c>
      <c r="K11" s="280">
        <f t="shared" si="1"/>
        <v>1.1489285714285715</v>
      </c>
      <c r="L11" s="280">
        <f t="shared" si="1"/>
        <v>1.1489285714285715</v>
      </c>
      <c r="M11" s="280">
        <f t="shared" si="1"/>
        <v>1.1489285714285715</v>
      </c>
      <c r="N11" s="279">
        <v>3</v>
      </c>
      <c r="O11" s="281" t="s">
        <v>901</v>
      </c>
      <c r="P11" s="168"/>
    </row>
    <row r="12" spans="1:16" s="169" customFormat="1" ht="13.5" customHeight="1">
      <c r="A12" s="272">
        <v>2</v>
      </c>
      <c r="B12" s="172">
        <v>109</v>
      </c>
      <c r="C12" s="143" t="s">
        <v>379</v>
      </c>
      <c r="D12" s="143" t="s">
        <v>380</v>
      </c>
      <c r="E12" s="143" t="s">
        <v>444</v>
      </c>
      <c r="F12" s="170">
        <v>31.01</v>
      </c>
      <c r="G12" s="280">
        <f t="shared" si="0"/>
        <v>1.1075000000000002</v>
      </c>
      <c r="H12" s="280">
        <f t="shared" si="1"/>
        <v>1.1075000000000002</v>
      </c>
      <c r="I12" s="280">
        <f t="shared" si="1"/>
        <v>1.1075000000000002</v>
      </c>
      <c r="J12" s="280">
        <f t="shared" si="1"/>
        <v>1.1075000000000002</v>
      </c>
      <c r="K12" s="280">
        <f t="shared" si="1"/>
        <v>1.1075000000000002</v>
      </c>
      <c r="L12" s="280">
        <f t="shared" si="1"/>
        <v>1.1075000000000002</v>
      </c>
      <c r="M12" s="280">
        <f t="shared" si="1"/>
        <v>1.1075000000000002</v>
      </c>
      <c r="N12" s="283">
        <v>2</v>
      </c>
      <c r="O12" s="281" t="s">
        <v>901</v>
      </c>
      <c r="P12" s="168"/>
    </row>
    <row r="13" spans="1:16" s="169" customFormat="1" ht="13.5" customHeight="1">
      <c r="A13" s="272">
        <v>3</v>
      </c>
      <c r="B13" s="172">
        <v>109</v>
      </c>
      <c r="C13" s="143" t="s">
        <v>379</v>
      </c>
      <c r="D13" s="143" t="s">
        <v>380</v>
      </c>
      <c r="E13" s="143" t="s">
        <v>445</v>
      </c>
      <c r="F13" s="170">
        <v>29.85</v>
      </c>
      <c r="G13" s="280">
        <f t="shared" si="0"/>
        <v>1.0660714285714286</v>
      </c>
      <c r="H13" s="280">
        <f t="shared" si="1"/>
        <v>1.0660714285714286</v>
      </c>
      <c r="I13" s="280">
        <f t="shared" si="1"/>
        <v>1.0660714285714286</v>
      </c>
      <c r="J13" s="280">
        <f t="shared" si="1"/>
        <v>1.0660714285714286</v>
      </c>
      <c r="K13" s="280">
        <f t="shared" si="1"/>
        <v>1.0660714285714286</v>
      </c>
      <c r="L13" s="280">
        <f t="shared" si="1"/>
        <v>1.0660714285714286</v>
      </c>
      <c r="M13" s="280">
        <f t="shared" si="1"/>
        <v>1.0660714285714286</v>
      </c>
      <c r="N13" s="283">
        <v>3</v>
      </c>
      <c r="O13" s="281" t="s">
        <v>901</v>
      </c>
      <c r="P13" s="168"/>
    </row>
    <row r="14" spans="1:16" s="169" customFormat="1" ht="13.5" customHeight="1">
      <c r="A14" s="272">
        <v>4</v>
      </c>
      <c r="B14" s="172">
        <v>109</v>
      </c>
      <c r="C14" s="143" t="s">
        <v>379</v>
      </c>
      <c r="D14" s="143" t="s">
        <v>380</v>
      </c>
      <c r="E14" s="143" t="s">
        <v>563</v>
      </c>
      <c r="F14" s="170">
        <v>28.52</v>
      </c>
      <c r="G14" s="280">
        <f t="shared" si="0"/>
        <v>1.0185714285714285</v>
      </c>
      <c r="H14" s="280">
        <f t="shared" si="1"/>
        <v>1.0185714285714285</v>
      </c>
      <c r="I14" s="280">
        <f t="shared" si="1"/>
        <v>1.0185714285714285</v>
      </c>
      <c r="J14" s="280">
        <f t="shared" si="1"/>
        <v>1.0185714285714285</v>
      </c>
      <c r="K14" s="280">
        <f t="shared" si="1"/>
        <v>1.0185714285714285</v>
      </c>
      <c r="L14" s="280">
        <f t="shared" si="1"/>
        <v>1.0185714285714285</v>
      </c>
      <c r="M14" s="280">
        <f t="shared" si="1"/>
        <v>1.0185714285714285</v>
      </c>
      <c r="N14" s="283">
        <v>2</v>
      </c>
      <c r="O14" s="281" t="s">
        <v>901</v>
      </c>
      <c r="P14" s="171"/>
    </row>
    <row r="15" spans="1:16" s="169" customFormat="1" ht="13.5" customHeight="1">
      <c r="A15" s="272">
        <v>5</v>
      </c>
      <c r="B15" s="172">
        <v>109</v>
      </c>
      <c r="C15" s="143" t="s">
        <v>379</v>
      </c>
      <c r="D15" s="143" t="s">
        <v>380</v>
      </c>
      <c r="E15" s="143" t="s">
        <v>447</v>
      </c>
      <c r="F15" s="170">
        <v>30.84</v>
      </c>
      <c r="G15" s="280">
        <f t="shared" si="0"/>
        <v>1.1014285714285714</v>
      </c>
      <c r="H15" s="280">
        <f t="shared" si="1"/>
        <v>1.1014285714285714</v>
      </c>
      <c r="I15" s="280">
        <f t="shared" si="1"/>
        <v>1.1014285714285714</v>
      </c>
      <c r="J15" s="280">
        <f t="shared" si="1"/>
        <v>1.1014285714285714</v>
      </c>
      <c r="K15" s="280">
        <f t="shared" si="1"/>
        <v>1.1014285714285714</v>
      </c>
      <c r="L15" s="280">
        <f t="shared" si="1"/>
        <v>1.1014285714285714</v>
      </c>
      <c r="M15" s="280">
        <f t="shared" si="1"/>
        <v>1.1014285714285714</v>
      </c>
      <c r="N15" s="284">
        <v>3</v>
      </c>
      <c r="O15" s="281" t="s">
        <v>901</v>
      </c>
      <c r="P15" s="171"/>
    </row>
    <row r="16" spans="1:16" s="169" customFormat="1" ht="13.5" customHeight="1">
      <c r="A16" s="272">
        <v>6</v>
      </c>
      <c r="B16" s="172">
        <v>109</v>
      </c>
      <c r="C16" s="143" t="s">
        <v>379</v>
      </c>
      <c r="D16" s="143" t="s">
        <v>380</v>
      </c>
      <c r="E16" s="143" t="s">
        <v>126</v>
      </c>
      <c r="F16" s="170">
        <v>24.54</v>
      </c>
      <c r="G16" s="280">
        <f t="shared" si="0"/>
        <v>0.8764285714285714</v>
      </c>
      <c r="H16" s="280">
        <f t="shared" si="1"/>
        <v>0.8764285714285714</v>
      </c>
      <c r="I16" s="280">
        <f t="shared" si="1"/>
        <v>0.8764285714285714</v>
      </c>
      <c r="J16" s="280">
        <f t="shared" si="1"/>
        <v>0.8764285714285714</v>
      </c>
      <c r="K16" s="280">
        <f t="shared" si="1"/>
        <v>0.8764285714285714</v>
      </c>
      <c r="L16" s="280">
        <f t="shared" si="1"/>
        <v>0.8764285714285714</v>
      </c>
      <c r="M16" s="280">
        <f t="shared" si="1"/>
        <v>0.8764285714285714</v>
      </c>
      <c r="N16" s="283">
        <v>1</v>
      </c>
      <c r="O16" s="281" t="s">
        <v>901</v>
      </c>
      <c r="P16" s="168"/>
    </row>
    <row r="17" spans="1:16" s="169" customFormat="1" ht="13.5" customHeight="1">
      <c r="A17" s="272">
        <v>7</v>
      </c>
      <c r="B17" s="172">
        <v>109</v>
      </c>
      <c r="C17" s="143" t="s">
        <v>379</v>
      </c>
      <c r="D17" s="143" t="s">
        <v>380</v>
      </c>
      <c r="E17" s="143" t="s">
        <v>94</v>
      </c>
      <c r="F17" s="170">
        <v>28.19</v>
      </c>
      <c r="G17" s="280">
        <f t="shared" si="0"/>
        <v>1.0067857142857144</v>
      </c>
      <c r="H17" s="280">
        <f t="shared" si="1"/>
        <v>1.0067857142857144</v>
      </c>
      <c r="I17" s="280">
        <f t="shared" si="1"/>
        <v>1.0067857142857144</v>
      </c>
      <c r="J17" s="280">
        <f t="shared" si="1"/>
        <v>1.0067857142857144</v>
      </c>
      <c r="K17" s="280">
        <f t="shared" si="1"/>
        <v>1.0067857142857144</v>
      </c>
      <c r="L17" s="280">
        <f t="shared" si="1"/>
        <v>1.0067857142857144</v>
      </c>
      <c r="M17" s="280">
        <f t="shared" si="1"/>
        <v>1.0067857142857144</v>
      </c>
      <c r="N17" s="602">
        <v>5</v>
      </c>
      <c r="O17" s="607" t="s">
        <v>902</v>
      </c>
      <c r="P17" s="168"/>
    </row>
    <row r="18" spans="1:16" s="169" customFormat="1" ht="13.5" customHeight="1">
      <c r="A18" s="272">
        <v>8</v>
      </c>
      <c r="B18" s="172">
        <v>109</v>
      </c>
      <c r="C18" s="143" t="s">
        <v>379</v>
      </c>
      <c r="D18" s="143" t="s">
        <v>380</v>
      </c>
      <c r="E18" s="143" t="s">
        <v>93</v>
      </c>
      <c r="F18" s="170">
        <v>35.15</v>
      </c>
      <c r="G18" s="280">
        <f t="shared" si="0"/>
        <v>1.2553571428571428</v>
      </c>
      <c r="H18" s="280">
        <f t="shared" si="1"/>
        <v>1.2553571428571428</v>
      </c>
      <c r="I18" s="280">
        <f t="shared" si="1"/>
        <v>1.2553571428571428</v>
      </c>
      <c r="J18" s="280">
        <f t="shared" si="1"/>
        <v>1.2553571428571428</v>
      </c>
      <c r="K18" s="280">
        <f t="shared" si="1"/>
        <v>1.2553571428571428</v>
      </c>
      <c r="L18" s="280">
        <f t="shared" si="1"/>
        <v>1.2553571428571428</v>
      </c>
      <c r="M18" s="280">
        <f t="shared" si="1"/>
        <v>1.2553571428571428</v>
      </c>
      <c r="N18" s="603"/>
      <c r="O18" s="609"/>
      <c r="P18" s="171"/>
    </row>
    <row r="19" spans="1:16" s="169" customFormat="1" ht="13.5" customHeight="1">
      <c r="A19" s="272">
        <v>9</v>
      </c>
      <c r="B19" s="172">
        <v>109</v>
      </c>
      <c r="C19" s="143" t="s">
        <v>379</v>
      </c>
      <c r="D19" s="143" t="s">
        <v>380</v>
      </c>
      <c r="E19" s="143" t="s">
        <v>438</v>
      </c>
      <c r="F19" s="170">
        <v>36.15</v>
      </c>
      <c r="G19" s="280">
        <f t="shared" si="0"/>
        <v>1.2910714285714284</v>
      </c>
      <c r="H19" s="280">
        <f t="shared" si="1"/>
        <v>1.2910714285714284</v>
      </c>
      <c r="I19" s="280">
        <f t="shared" si="1"/>
        <v>1.2910714285714284</v>
      </c>
      <c r="J19" s="280">
        <f t="shared" si="1"/>
        <v>1.2910714285714284</v>
      </c>
      <c r="K19" s="280">
        <f t="shared" si="1"/>
        <v>1.2910714285714284</v>
      </c>
      <c r="L19" s="280">
        <f t="shared" si="1"/>
        <v>1.2910714285714284</v>
      </c>
      <c r="M19" s="280">
        <f t="shared" si="1"/>
        <v>1.2910714285714284</v>
      </c>
      <c r="N19" s="287">
        <v>4</v>
      </c>
      <c r="O19" s="288" t="s">
        <v>901</v>
      </c>
      <c r="P19" s="171"/>
    </row>
    <row r="20" spans="1:16" s="169" customFormat="1" ht="13.5" customHeight="1">
      <c r="A20" s="272">
        <v>10</v>
      </c>
      <c r="B20" s="172">
        <v>109</v>
      </c>
      <c r="C20" s="143" t="s">
        <v>379</v>
      </c>
      <c r="D20" s="143" t="s">
        <v>380</v>
      </c>
      <c r="E20" s="143" t="s">
        <v>92</v>
      </c>
      <c r="F20" s="170">
        <v>37.15</v>
      </c>
      <c r="G20" s="280">
        <f t="shared" si="0"/>
        <v>1.3267857142857142</v>
      </c>
      <c r="H20" s="280">
        <f t="shared" si="1"/>
        <v>1.3267857142857142</v>
      </c>
      <c r="I20" s="280">
        <f t="shared" si="1"/>
        <v>1.3267857142857142</v>
      </c>
      <c r="J20" s="280">
        <f t="shared" si="1"/>
        <v>1.3267857142857142</v>
      </c>
      <c r="K20" s="280">
        <f t="shared" si="1"/>
        <v>1.3267857142857142</v>
      </c>
      <c r="L20" s="280">
        <f t="shared" si="1"/>
        <v>1.3267857142857142</v>
      </c>
      <c r="M20" s="280">
        <f t="shared" si="1"/>
        <v>1.3267857142857142</v>
      </c>
      <c r="N20" s="283">
        <v>2</v>
      </c>
      <c r="O20" s="289" t="s">
        <v>901</v>
      </c>
      <c r="P20" s="171"/>
    </row>
    <row r="21" spans="1:16" s="169" customFormat="1" ht="13.5" customHeight="1">
      <c r="A21" s="272">
        <v>11</v>
      </c>
      <c r="B21" s="172">
        <v>109</v>
      </c>
      <c r="C21" s="290" t="s">
        <v>379</v>
      </c>
      <c r="D21" s="290" t="s">
        <v>380</v>
      </c>
      <c r="E21" s="291" t="s">
        <v>25</v>
      </c>
      <c r="F21" s="292">
        <v>44.6</v>
      </c>
      <c r="G21" s="293">
        <f>F21/4/3</f>
        <v>3.716666666666667</v>
      </c>
      <c r="H21" s="293"/>
      <c r="I21" s="293">
        <f>G21</f>
        <v>3.716666666666667</v>
      </c>
      <c r="J21" s="293"/>
      <c r="K21" s="293">
        <f>G21</f>
        <v>3.716666666666667</v>
      </c>
      <c r="L21" s="293"/>
      <c r="M21" s="293">
        <f>G21</f>
        <v>3.716666666666667</v>
      </c>
      <c r="N21" s="283">
        <v>4</v>
      </c>
      <c r="O21" s="289" t="s">
        <v>411</v>
      </c>
      <c r="P21" s="168"/>
    </row>
    <row r="22" spans="1:16" s="169" customFormat="1" ht="13.5" customHeight="1">
      <c r="A22" s="272">
        <v>12</v>
      </c>
      <c r="B22" s="172">
        <v>109</v>
      </c>
      <c r="C22" s="143" t="s">
        <v>379</v>
      </c>
      <c r="D22" s="143" t="s">
        <v>380</v>
      </c>
      <c r="E22" s="143" t="s">
        <v>0</v>
      </c>
      <c r="F22" s="170">
        <v>40.2</v>
      </c>
      <c r="G22" s="293">
        <f>F22/4/3</f>
        <v>3.35</v>
      </c>
      <c r="H22" s="293"/>
      <c r="I22" s="293">
        <f>G22</f>
        <v>3.35</v>
      </c>
      <c r="J22" s="293"/>
      <c r="K22" s="293">
        <f>G22</f>
        <v>3.35</v>
      </c>
      <c r="L22" s="293"/>
      <c r="M22" s="293"/>
      <c r="N22" s="283">
        <v>3</v>
      </c>
      <c r="O22" s="294" t="s">
        <v>388</v>
      </c>
      <c r="P22" s="168"/>
    </row>
    <row r="23" spans="1:16" s="169" customFormat="1" ht="13.5" customHeight="1">
      <c r="A23" s="272">
        <v>13</v>
      </c>
      <c r="B23" s="172">
        <v>109</v>
      </c>
      <c r="C23" s="143" t="s">
        <v>379</v>
      </c>
      <c r="D23" s="143" t="s">
        <v>380</v>
      </c>
      <c r="E23" s="143" t="s">
        <v>12</v>
      </c>
      <c r="F23" s="170">
        <v>59.21</v>
      </c>
      <c r="G23" s="295">
        <f>F23/4/7</f>
        <v>2.114642857142857</v>
      </c>
      <c r="H23" s="295">
        <f aca="true" t="shared" si="2" ref="H23:M25">G23</f>
        <v>2.114642857142857</v>
      </c>
      <c r="I23" s="295">
        <f t="shared" si="2"/>
        <v>2.114642857142857</v>
      </c>
      <c r="J23" s="295">
        <f t="shared" si="2"/>
        <v>2.114642857142857</v>
      </c>
      <c r="K23" s="295">
        <f t="shared" si="2"/>
        <v>2.114642857142857</v>
      </c>
      <c r="L23" s="295">
        <f t="shared" si="2"/>
        <v>2.114642857142857</v>
      </c>
      <c r="M23" s="295">
        <f t="shared" si="2"/>
        <v>2.114642857142857</v>
      </c>
      <c r="N23" s="283">
        <v>3</v>
      </c>
      <c r="O23" s="294" t="s">
        <v>901</v>
      </c>
      <c r="P23" s="168"/>
    </row>
    <row r="24" spans="1:16" s="169" customFormat="1" ht="13.5" customHeight="1">
      <c r="A24" s="272">
        <v>14</v>
      </c>
      <c r="B24" s="172">
        <v>109</v>
      </c>
      <c r="C24" s="143" t="s">
        <v>379</v>
      </c>
      <c r="D24" s="143" t="s">
        <v>380</v>
      </c>
      <c r="E24" s="143" t="s">
        <v>521</v>
      </c>
      <c r="F24" s="170">
        <v>29.68</v>
      </c>
      <c r="G24" s="295">
        <f>F24/4/7</f>
        <v>1.06</v>
      </c>
      <c r="H24" s="295">
        <f t="shared" si="2"/>
        <v>1.06</v>
      </c>
      <c r="I24" s="295">
        <f t="shared" si="2"/>
        <v>1.06</v>
      </c>
      <c r="J24" s="295">
        <f t="shared" si="2"/>
        <v>1.06</v>
      </c>
      <c r="K24" s="295">
        <f t="shared" si="2"/>
        <v>1.06</v>
      </c>
      <c r="L24" s="295">
        <f t="shared" si="2"/>
        <v>1.06</v>
      </c>
      <c r="M24" s="295">
        <f t="shared" si="2"/>
        <v>1.06</v>
      </c>
      <c r="N24" s="283">
        <v>2</v>
      </c>
      <c r="O24" s="294" t="s">
        <v>901</v>
      </c>
      <c r="P24" s="168"/>
    </row>
    <row r="25" spans="1:15" s="169" customFormat="1" ht="13.5" customHeight="1">
      <c r="A25" s="272">
        <v>15</v>
      </c>
      <c r="B25" s="172">
        <v>109</v>
      </c>
      <c r="C25" s="143" t="s">
        <v>533</v>
      </c>
      <c r="D25" s="143" t="s">
        <v>380</v>
      </c>
      <c r="E25" s="143" t="s">
        <v>534</v>
      </c>
      <c r="F25" s="170">
        <v>21.39</v>
      </c>
      <c r="G25" s="295">
        <f>F25/4/7</f>
        <v>0.7639285714285714</v>
      </c>
      <c r="H25" s="295">
        <f t="shared" si="2"/>
        <v>0.7639285714285714</v>
      </c>
      <c r="I25" s="295">
        <f t="shared" si="2"/>
        <v>0.7639285714285714</v>
      </c>
      <c r="J25" s="295">
        <f t="shared" si="2"/>
        <v>0.7639285714285714</v>
      </c>
      <c r="K25" s="295">
        <f t="shared" si="2"/>
        <v>0.7639285714285714</v>
      </c>
      <c r="L25" s="295">
        <f t="shared" si="2"/>
        <v>0.7639285714285714</v>
      </c>
      <c r="M25" s="295">
        <f t="shared" si="2"/>
        <v>0.7639285714285714</v>
      </c>
      <c r="N25" s="296">
        <v>2</v>
      </c>
      <c r="O25" s="294" t="s">
        <v>901</v>
      </c>
    </row>
    <row r="26" spans="1:15" s="169" customFormat="1" ht="13.5" customHeight="1">
      <c r="A26" s="272">
        <v>16</v>
      </c>
      <c r="B26" s="172">
        <v>57</v>
      </c>
      <c r="C26" s="143" t="s">
        <v>439</v>
      </c>
      <c r="D26" s="143" t="s">
        <v>528</v>
      </c>
      <c r="E26" s="143" t="s">
        <v>529</v>
      </c>
      <c r="F26" s="170">
        <v>43.2</v>
      </c>
      <c r="G26" s="170">
        <f>F26/4/3</f>
        <v>3.6</v>
      </c>
      <c r="H26" s="170"/>
      <c r="I26" s="170">
        <f>G26</f>
        <v>3.6</v>
      </c>
      <c r="J26" s="170"/>
      <c r="K26" s="170">
        <f>G26</f>
        <v>3.6</v>
      </c>
      <c r="L26" s="170"/>
      <c r="M26" s="170"/>
      <c r="N26" s="296">
        <v>3</v>
      </c>
      <c r="O26" s="294" t="s">
        <v>388</v>
      </c>
    </row>
    <row r="27" spans="1:16" s="169" customFormat="1" ht="13.5" customHeight="1">
      <c r="A27" s="272">
        <v>17</v>
      </c>
      <c r="B27" s="172">
        <v>109</v>
      </c>
      <c r="C27" s="143" t="s">
        <v>379</v>
      </c>
      <c r="D27" s="143" t="s">
        <v>380</v>
      </c>
      <c r="E27" s="143" t="s">
        <v>1</v>
      </c>
      <c r="F27" s="170">
        <v>29.51</v>
      </c>
      <c r="G27" s="170">
        <f>F27/4/3</f>
        <v>2.459166666666667</v>
      </c>
      <c r="H27" s="170"/>
      <c r="I27" s="170">
        <f>G27</f>
        <v>2.459166666666667</v>
      </c>
      <c r="J27" s="170"/>
      <c r="K27" s="170">
        <f>G27</f>
        <v>2.459166666666667</v>
      </c>
      <c r="L27" s="170"/>
      <c r="M27" s="170"/>
      <c r="N27" s="283">
        <v>2</v>
      </c>
      <c r="O27" s="294" t="s">
        <v>388</v>
      </c>
      <c r="P27" s="168"/>
    </row>
    <row r="28" spans="1:16" s="169" customFormat="1" ht="13.5" customHeight="1">
      <c r="A28" s="272">
        <v>18</v>
      </c>
      <c r="B28" s="172">
        <v>109</v>
      </c>
      <c r="C28" s="143" t="s">
        <v>379</v>
      </c>
      <c r="D28" s="143" t="s">
        <v>380</v>
      </c>
      <c r="E28" s="143" t="s">
        <v>531</v>
      </c>
      <c r="F28" s="170">
        <v>44.43</v>
      </c>
      <c r="G28" s="170">
        <f aca="true" t="shared" si="3" ref="G28:G36">F28/4/7</f>
        <v>1.5867857142857142</v>
      </c>
      <c r="H28" s="170">
        <f aca="true" t="shared" si="4" ref="H28:M37">G28</f>
        <v>1.5867857142857142</v>
      </c>
      <c r="I28" s="170">
        <f t="shared" si="4"/>
        <v>1.5867857142857142</v>
      </c>
      <c r="J28" s="170">
        <f t="shared" si="4"/>
        <v>1.5867857142857142</v>
      </c>
      <c r="K28" s="170">
        <f t="shared" si="4"/>
        <v>1.5867857142857142</v>
      </c>
      <c r="L28" s="170">
        <f t="shared" si="4"/>
        <v>1.5867857142857142</v>
      </c>
      <c r="M28" s="170">
        <f t="shared" si="4"/>
        <v>1.5867857142857142</v>
      </c>
      <c r="N28" s="284">
        <v>3</v>
      </c>
      <c r="O28" s="294" t="s">
        <v>901</v>
      </c>
      <c r="P28" s="168"/>
    </row>
    <row r="29" spans="1:16" s="169" customFormat="1" ht="13.5" customHeight="1">
      <c r="A29" s="272">
        <v>19</v>
      </c>
      <c r="B29" s="172">
        <v>109</v>
      </c>
      <c r="C29" s="143" t="s">
        <v>379</v>
      </c>
      <c r="D29" s="143" t="s">
        <v>380</v>
      </c>
      <c r="E29" s="143" t="s">
        <v>532</v>
      </c>
      <c r="F29" s="170">
        <v>45.43</v>
      </c>
      <c r="G29" s="170">
        <f t="shared" si="3"/>
        <v>1.6225</v>
      </c>
      <c r="H29" s="170">
        <f t="shared" si="4"/>
        <v>1.6225</v>
      </c>
      <c r="I29" s="170">
        <f t="shared" si="4"/>
        <v>1.6225</v>
      </c>
      <c r="J29" s="170">
        <f t="shared" si="4"/>
        <v>1.6225</v>
      </c>
      <c r="K29" s="170">
        <f t="shared" si="4"/>
        <v>1.6225</v>
      </c>
      <c r="L29" s="170">
        <f t="shared" si="4"/>
        <v>1.6225</v>
      </c>
      <c r="M29" s="170">
        <f t="shared" si="4"/>
        <v>1.6225</v>
      </c>
      <c r="N29" s="283">
        <v>2</v>
      </c>
      <c r="O29" s="294" t="s">
        <v>901</v>
      </c>
      <c r="P29" s="168"/>
    </row>
    <row r="30" spans="1:16" s="169" customFormat="1" ht="13.5" customHeight="1">
      <c r="A30" s="272">
        <v>20</v>
      </c>
      <c r="B30" s="172">
        <v>109</v>
      </c>
      <c r="C30" s="290" t="s">
        <v>379</v>
      </c>
      <c r="D30" s="143" t="s">
        <v>380</v>
      </c>
      <c r="E30" s="143" t="s">
        <v>2</v>
      </c>
      <c r="F30" s="170">
        <v>46.43</v>
      </c>
      <c r="G30" s="170">
        <f t="shared" si="3"/>
        <v>1.6582142857142856</v>
      </c>
      <c r="H30" s="170">
        <f t="shared" si="4"/>
        <v>1.6582142857142856</v>
      </c>
      <c r="I30" s="170">
        <f t="shared" si="4"/>
        <v>1.6582142857142856</v>
      </c>
      <c r="J30" s="170">
        <f t="shared" si="4"/>
        <v>1.6582142857142856</v>
      </c>
      <c r="K30" s="170">
        <f t="shared" si="4"/>
        <v>1.6582142857142856</v>
      </c>
      <c r="L30" s="170">
        <f t="shared" si="4"/>
        <v>1.6582142857142856</v>
      </c>
      <c r="M30" s="170">
        <f t="shared" si="4"/>
        <v>1.6582142857142856</v>
      </c>
      <c r="N30" s="283">
        <v>2</v>
      </c>
      <c r="O30" s="294" t="s">
        <v>901</v>
      </c>
      <c r="P30" s="168"/>
    </row>
    <row r="31" spans="1:17" s="169" customFormat="1" ht="13.5" customHeight="1">
      <c r="A31" s="272">
        <v>21</v>
      </c>
      <c r="B31" s="172">
        <v>109</v>
      </c>
      <c r="C31" s="290" t="s">
        <v>379</v>
      </c>
      <c r="D31" s="143" t="s">
        <v>380</v>
      </c>
      <c r="E31" s="143" t="s">
        <v>524</v>
      </c>
      <c r="F31" s="170">
        <v>47.43</v>
      </c>
      <c r="G31" s="170">
        <f t="shared" si="3"/>
        <v>1.6939285714285715</v>
      </c>
      <c r="H31" s="170">
        <f t="shared" si="4"/>
        <v>1.6939285714285715</v>
      </c>
      <c r="I31" s="170">
        <f t="shared" si="4"/>
        <v>1.6939285714285715</v>
      </c>
      <c r="J31" s="170">
        <f t="shared" si="4"/>
        <v>1.6939285714285715</v>
      </c>
      <c r="K31" s="170">
        <f t="shared" si="4"/>
        <v>1.6939285714285715</v>
      </c>
      <c r="L31" s="170">
        <f t="shared" si="4"/>
        <v>1.6939285714285715</v>
      </c>
      <c r="M31" s="170">
        <f t="shared" si="4"/>
        <v>1.6939285714285715</v>
      </c>
      <c r="N31" s="287">
        <v>2</v>
      </c>
      <c r="O31" s="294" t="s">
        <v>901</v>
      </c>
      <c r="P31" s="640"/>
      <c r="Q31" s="173"/>
    </row>
    <row r="32" spans="1:16" s="169" customFormat="1" ht="13.5" customHeight="1">
      <c r="A32" s="272">
        <v>22</v>
      </c>
      <c r="B32" s="172">
        <v>109</v>
      </c>
      <c r="C32" s="290" t="s">
        <v>379</v>
      </c>
      <c r="D32" s="143" t="s">
        <v>380</v>
      </c>
      <c r="E32" s="143" t="s">
        <v>523</v>
      </c>
      <c r="F32" s="170">
        <v>48.43</v>
      </c>
      <c r="G32" s="170">
        <f t="shared" si="3"/>
        <v>1.729642857142857</v>
      </c>
      <c r="H32" s="170">
        <f t="shared" si="4"/>
        <v>1.729642857142857</v>
      </c>
      <c r="I32" s="170">
        <f t="shared" si="4"/>
        <v>1.729642857142857</v>
      </c>
      <c r="J32" s="170">
        <f t="shared" si="4"/>
        <v>1.729642857142857</v>
      </c>
      <c r="K32" s="170">
        <f t="shared" si="4"/>
        <v>1.729642857142857</v>
      </c>
      <c r="L32" s="170">
        <f t="shared" si="4"/>
        <v>1.729642857142857</v>
      </c>
      <c r="M32" s="170">
        <f t="shared" si="4"/>
        <v>1.729642857142857</v>
      </c>
      <c r="N32" s="287">
        <v>2</v>
      </c>
      <c r="O32" s="294" t="s">
        <v>901</v>
      </c>
      <c r="P32" s="640"/>
    </row>
    <row r="33" spans="1:16" s="169" customFormat="1" ht="13.5" customHeight="1">
      <c r="A33" s="272">
        <v>23</v>
      </c>
      <c r="B33" s="172">
        <v>109</v>
      </c>
      <c r="C33" s="290" t="s">
        <v>379</v>
      </c>
      <c r="D33" s="143" t="s">
        <v>380</v>
      </c>
      <c r="E33" s="143" t="s">
        <v>530</v>
      </c>
      <c r="F33" s="170">
        <v>49.43</v>
      </c>
      <c r="G33" s="170">
        <f t="shared" si="3"/>
        <v>1.7653571428571428</v>
      </c>
      <c r="H33" s="170">
        <f t="shared" si="4"/>
        <v>1.7653571428571428</v>
      </c>
      <c r="I33" s="170">
        <f t="shared" si="4"/>
        <v>1.7653571428571428</v>
      </c>
      <c r="J33" s="170">
        <f t="shared" si="4"/>
        <v>1.7653571428571428</v>
      </c>
      <c r="K33" s="170">
        <f t="shared" si="4"/>
        <v>1.7653571428571428</v>
      </c>
      <c r="L33" s="170">
        <f t="shared" si="4"/>
        <v>1.7653571428571428</v>
      </c>
      <c r="M33" s="170">
        <f t="shared" si="4"/>
        <v>1.7653571428571428</v>
      </c>
      <c r="N33" s="287">
        <v>4</v>
      </c>
      <c r="O33" s="294" t="s">
        <v>901</v>
      </c>
      <c r="P33" s="640"/>
    </row>
    <row r="34" spans="1:16" s="169" customFormat="1" ht="13.5" customHeight="1">
      <c r="A34" s="272">
        <v>24</v>
      </c>
      <c r="B34" s="172">
        <v>109</v>
      </c>
      <c r="C34" s="290" t="s">
        <v>379</v>
      </c>
      <c r="D34" s="143" t="s">
        <v>380</v>
      </c>
      <c r="E34" s="143" t="s">
        <v>413</v>
      </c>
      <c r="F34" s="170">
        <v>50.43</v>
      </c>
      <c r="G34" s="170">
        <f t="shared" si="3"/>
        <v>1.8010714285714287</v>
      </c>
      <c r="H34" s="170">
        <f t="shared" si="4"/>
        <v>1.8010714285714287</v>
      </c>
      <c r="I34" s="170">
        <f t="shared" si="4"/>
        <v>1.8010714285714287</v>
      </c>
      <c r="J34" s="170">
        <f t="shared" si="4"/>
        <v>1.8010714285714287</v>
      </c>
      <c r="K34" s="170">
        <f t="shared" si="4"/>
        <v>1.8010714285714287</v>
      </c>
      <c r="L34" s="170">
        <f t="shared" si="4"/>
        <v>1.8010714285714287</v>
      </c>
      <c r="M34" s="170">
        <f t="shared" si="4"/>
        <v>1.8010714285714287</v>
      </c>
      <c r="N34" s="287">
        <v>2</v>
      </c>
      <c r="O34" s="294" t="s">
        <v>901</v>
      </c>
      <c r="P34" s="640"/>
    </row>
    <row r="35" spans="1:16" s="169" customFormat="1" ht="13.5" customHeight="1">
      <c r="A35" s="272">
        <v>25</v>
      </c>
      <c r="B35" s="172">
        <v>109</v>
      </c>
      <c r="C35" s="290" t="s">
        <v>379</v>
      </c>
      <c r="D35" s="143" t="s">
        <v>380</v>
      </c>
      <c r="E35" s="143" t="s">
        <v>412</v>
      </c>
      <c r="F35" s="170">
        <v>51.43</v>
      </c>
      <c r="G35" s="170">
        <f t="shared" si="3"/>
        <v>1.8367857142857142</v>
      </c>
      <c r="H35" s="170">
        <f t="shared" si="4"/>
        <v>1.8367857142857142</v>
      </c>
      <c r="I35" s="170">
        <f t="shared" si="4"/>
        <v>1.8367857142857142</v>
      </c>
      <c r="J35" s="170">
        <f t="shared" si="4"/>
        <v>1.8367857142857142</v>
      </c>
      <c r="K35" s="170">
        <f t="shared" si="4"/>
        <v>1.8367857142857142</v>
      </c>
      <c r="L35" s="170">
        <f t="shared" si="4"/>
        <v>1.8367857142857142</v>
      </c>
      <c r="M35" s="170">
        <f t="shared" si="4"/>
        <v>1.8367857142857142</v>
      </c>
      <c r="N35" s="287">
        <v>3</v>
      </c>
      <c r="O35" s="294" t="s">
        <v>901</v>
      </c>
      <c r="P35" s="171"/>
    </row>
    <row r="36" spans="1:16" s="169" customFormat="1" ht="13.5" customHeight="1">
      <c r="A36" s="272">
        <v>26</v>
      </c>
      <c r="B36" s="172">
        <v>109</v>
      </c>
      <c r="C36" s="290" t="s">
        <v>379</v>
      </c>
      <c r="D36" s="143" t="s">
        <v>380</v>
      </c>
      <c r="E36" s="143" t="s">
        <v>407</v>
      </c>
      <c r="F36" s="170">
        <v>52.43</v>
      </c>
      <c r="G36" s="170">
        <f t="shared" si="3"/>
        <v>1.8725</v>
      </c>
      <c r="H36" s="170">
        <f t="shared" si="4"/>
        <v>1.8725</v>
      </c>
      <c r="I36" s="170">
        <f t="shared" si="4"/>
        <v>1.8725</v>
      </c>
      <c r="J36" s="170">
        <f t="shared" si="4"/>
        <v>1.8725</v>
      </c>
      <c r="K36" s="170">
        <f t="shared" si="4"/>
        <v>1.8725</v>
      </c>
      <c r="L36" s="170">
        <f t="shared" si="4"/>
        <v>1.8725</v>
      </c>
      <c r="M36" s="170">
        <f t="shared" si="4"/>
        <v>1.8725</v>
      </c>
      <c r="N36" s="287">
        <v>2</v>
      </c>
      <c r="O36" s="294" t="s">
        <v>901</v>
      </c>
      <c r="P36" s="168"/>
    </row>
    <row r="37" spans="1:16" s="169" customFormat="1" ht="13.5" customHeight="1">
      <c r="A37" s="629">
        <v>27</v>
      </c>
      <c r="B37" s="172">
        <v>109</v>
      </c>
      <c r="C37" s="143" t="s">
        <v>379</v>
      </c>
      <c r="D37" s="143" t="s">
        <v>380</v>
      </c>
      <c r="E37" s="143" t="s">
        <v>14</v>
      </c>
      <c r="F37" s="170">
        <v>28.223</v>
      </c>
      <c r="G37" s="641">
        <f>(F37+F38+F39+F40)/4/7</f>
        <v>1.5872857142857144</v>
      </c>
      <c r="H37" s="643">
        <f t="shared" si="4"/>
        <v>1.5872857142857144</v>
      </c>
      <c r="I37" s="643">
        <f t="shared" si="4"/>
        <v>1.5872857142857144</v>
      </c>
      <c r="J37" s="643">
        <f t="shared" si="4"/>
        <v>1.5872857142857144</v>
      </c>
      <c r="K37" s="643">
        <f t="shared" si="4"/>
        <v>1.5872857142857144</v>
      </c>
      <c r="L37" s="643">
        <f t="shared" si="4"/>
        <v>1.5872857142857144</v>
      </c>
      <c r="M37" s="643">
        <f t="shared" si="4"/>
        <v>1.5872857142857144</v>
      </c>
      <c r="N37" s="637">
        <v>6</v>
      </c>
      <c r="O37" s="607" t="s">
        <v>901</v>
      </c>
      <c r="P37" s="168"/>
    </row>
    <row r="38" spans="1:16" s="169" customFormat="1" ht="13.5" customHeight="1">
      <c r="A38" s="630"/>
      <c r="B38" s="172">
        <v>2503</v>
      </c>
      <c r="C38" s="143" t="s">
        <v>341</v>
      </c>
      <c r="D38" s="143" t="s">
        <v>386</v>
      </c>
      <c r="E38" s="143" t="s">
        <v>15</v>
      </c>
      <c r="F38" s="170">
        <v>0.147</v>
      </c>
      <c r="G38" s="642"/>
      <c r="H38" s="644"/>
      <c r="I38" s="644"/>
      <c r="J38" s="644"/>
      <c r="K38" s="644"/>
      <c r="L38" s="644"/>
      <c r="M38" s="644"/>
      <c r="N38" s="646"/>
      <c r="O38" s="608"/>
      <c r="P38" s="168"/>
    </row>
    <row r="39" spans="1:16" s="169" customFormat="1" ht="13.5" customHeight="1">
      <c r="A39" s="630"/>
      <c r="B39" s="172">
        <v>2905</v>
      </c>
      <c r="C39" s="143" t="s">
        <v>864</v>
      </c>
      <c r="D39" s="143"/>
      <c r="E39" s="143" t="s">
        <v>865</v>
      </c>
      <c r="F39" s="170">
        <v>0.074</v>
      </c>
      <c r="G39" s="642"/>
      <c r="H39" s="644"/>
      <c r="I39" s="644"/>
      <c r="J39" s="644"/>
      <c r="K39" s="644"/>
      <c r="L39" s="644"/>
      <c r="M39" s="644"/>
      <c r="N39" s="646"/>
      <c r="O39" s="608"/>
      <c r="P39" s="168"/>
    </row>
    <row r="40" spans="1:16" s="169" customFormat="1" ht="13.5" customHeight="1">
      <c r="A40" s="631"/>
      <c r="B40" s="172">
        <v>109</v>
      </c>
      <c r="C40" s="143" t="s">
        <v>379</v>
      </c>
      <c r="D40" s="143" t="s">
        <v>380</v>
      </c>
      <c r="E40" s="143" t="s">
        <v>886</v>
      </c>
      <c r="F40" s="170">
        <v>16</v>
      </c>
      <c r="G40" s="642"/>
      <c r="H40" s="645"/>
      <c r="I40" s="645"/>
      <c r="J40" s="645"/>
      <c r="K40" s="645"/>
      <c r="L40" s="645"/>
      <c r="M40" s="645"/>
      <c r="N40" s="638"/>
      <c r="O40" s="609"/>
      <c r="P40" s="168"/>
    </row>
    <row r="41" spans="1:16" s="169" customFormat="1" ht="13.5" customHeight="1">
      <c r="A41" s="282">
        <v>28</v>
      </c>
      <c r="B41" s="172">
        <v>109</v>
      </c>
      <c r="C41" s="143" t="s">
        <v>379</v>
      </c>
      <c r="D41" s="143" t="s">
        <v>380</v>
      </c>
      <c r="E41" s="143" t="s">
        <v>887</v>
      </c>
      <c r="F41" s="170">
        <v>51.64</v>
      </c>
      <c r="G41" s="170">
        <f>F41/4/7</f>
        <v>1.8442857142857143</v>
      </c>
      <c r="H41" s="170">
        <f aca="true" t="shared" si="5" ref="H41:M42">G41</f>
        <v>1.8442857142857143</v>
      </c>
      <c r="I41" s="170">
        <f t="shared" si="5"/>
        <v>1.8442857142857143</v>
      </c>
      <c r="J41" s="170">
        <f t="shared" si="5"/>
        <v>1.8442857142857143</v>
      </c>
      <c r="K41" s="170">
        <f t="shared" si="5"/>
        <v>1.8442857142857143</v>
      </c>
      <c r="L41" s="170">
        <f t="shared" si="5"/>
        <v>1.8442857142857143</v>
      </c>
      <c r="M41" s="170">
        <f t="shared" si="5"/>
        <v>1.8442857142857143</v>
      </c>
      <c r="N41" s="268">
        <v>2</v>
      </c>
      <c r="O41" s="288" t="s">
        <v>901</v>
      </c>
      <c r="P41" s="168"/>
    </row>
    <row r="42" spans="1:16" s="169" customFormat="1" ht="13.5" customHeight="1">
      <c r="A42" s="629">
        <v>29</v>
      </c>
      <c r="B42" s="172">
        <v>109</v>
      </c>
      <c r="C42" s="143" t="s">
        <v>379</v>
      </c>
      <c r="D42" s="143" t="s">
        <v>380</v>
      </c>
      <c r="E42" s="143" t="s">
        <v>546</v>
      </c>
      <c r="F42" s="170">
        <v>35.4</v>
      </c>
      <c r="G42" s="604">
        <f>(F42+F43+F44+F45)/4/7</f>
        <v>1.2971785714285715</v>
      </c>
      <c r="H42" s="604">
        <f t="shared" si="5"/>
        <v>1.2971785714285715</v>
      </c>
      <c r="I42" s="604">
        <f t="shared" si="5"/>
        <v>1.2971785714285715</v>
      </c>
      <c r="J42" s="604">
        <f t="shared" si="5"/>
        <v>1.2971785714285715</v>
      </c>
      <c r="K42" s="604">
        <f t="shared" si="5"/>
        <v>1.2971785714285715</v>
      </c>
      <c r="L42" s="604">
        <f t="shared" si="5"/>
        <v>1.2971785714285715</v>
      </c>
      <c r="M42" s="604">
        <f t="shared" si="5"/>
        <v>1.2971785714285715</v>
      </c>
      <c r="N42" s="296">
        <v>4</v>
      </c>
      <c r="O42" s="607" t="s">
        <v>901</v>
      </c>
      <c r="P42" s="171"/>
    </row>
    <row r="43" spans="1:16" s="169" customFormat="1" ht="13.5" customHeight="1">
      <c r="A43" s="630"/>
      <c r="B43" s="172">
        <v>912</v>
      </c>
      <c r="C43" s="143" t="s">
        <v>866</v>
      </c>
      <c r="D43" s="143" t="s">
        <v>867</v>
      </c>
      <c r="E43" s="143" t="s">
        <v>546</v>
      </c>
      <c r="F43" s="170">
        <v>0.77</v>
      </c>
      <c r="G43" s="605"/>
      <c r="H43" s="605"/>
      <c r="I43" s="605"/>
      <c r="J43" s="605"/>
      <c r="K43" s="605"/>
      <c r="L43" s="605"/>
      <c r="M43" s="605"/>
      <c r="N43" s="170" t="s">
        <v>384</v>
      </c>
      <c r="O43" s="608"/>
      <c r="P43" s="171"/>
    </row>
    <row r="44" spans="1:16" s="169" customFormat="1" ht="13.5" customHeight="1">
      <c r="A44" s="630"/>
      <c r="B44" s="172">
        <v>2185</v>
      </c>
      <c r="C44" s="143" t="s">
        <v>868</v>
      </c>
      <c r="D44" s="143" t="s">
        <v>385</v>
      </c>
      <c r="E44" s="143" t="s">
        <v>870</v>
      </c>
      <c r="F44" s="267">
        <v>0.09</v>
      </c>
      <c r="G44" s="605"/>
      <c r="H44" s="605"/>
      <c r="I44" s="605"/>
      <c r="J44" s="605"/>
      <c r="K44" s="605"/>
      <c r="L44" s="605"/>
      <c r="M44" s="605"/>
      <c r="N44" s="170" t="s">
        <v>384</v>
      </c>
      <c r="O44" s="608"/>
      <c r="P44" s="171"/>
    </row>
    <row r="45" spans="1:16" s="169" customFormat="1" ht="13.5" customHeight="1">
      <c r="A45" s="631"/>
      <c r="B45" s="172">
        <v>3071</v>
      </c>
      <c r="C45" s="143" t="s">
        <v>869</v>
      </c>
      <c r="D45" s="143" t="s">
        <v>383</v>
      </c>
      <c r="E45" s="143" t="s">
        <v>870</v>
      </c>
      <c r="F45" s="267">
        <v>0.061</v>
      </c>
      <c r="G45" s="606"/>
      <c r="H45" s="606"/>
      <c r="I45" s="606"/>
      <c r="J45" s="606"/>
      <c r="K45" s="606"/>
      <c r="L45" s="606"/>
      <c r="M45" s="606"/>
      <c r="N45" s="170" t="s">
        <v>384</v>
      </c>
      <c r="O45" s="609"/>
      <c r="P45" s="171"/>
    </row>
    <row r="46" spans="1:16" s="169" customFormat="1" ht="13.5" customHeight="1">
      <c r="A46" s="629">
        <v>30</v>
      </c>
      <c r="B46" s="172">
        <v>109</v>
      </c>
      <c r="C46" s="143" t="s">
        <v>379</v>
      </c>
      <c r="D46" s="143" t="s">
        <v>380</v>
      </c>
      <c r="E46" s="143" t="s">
        <v>598</v>
      </c>
      <c r="F46" s="604">
        <v>65.5</v>
      </c>
      <c r="G46" s="604">
        <f>F46/4/7</f>
        <v>2.3392857142857144</v>
      </c>
      <c r="H46" s="604">
        <f aca="true" t="shared" si="6" ref="H46:M46">G46</f>
        <v>2.3392857142857144</v>
      </c>
      <c r="I46" s="604">
        <f t="shared" si="6"/>
        <v>2.3392857142857144</v>
      </c>
      <c r="J46" s="604">
        <f t="shared" si="6"/>
        <v>2.3392857142857144</v>
      </c>
      <c r="K46" s="604">
        <f t="shared" si="6"/>
        <v>2.3392857142857144</v>
      </c>
      <c r="L46" s="604">
        <f t="shared" si="6"/>
        <v>2.3392857142857144</v>
      </c>
      <c r="M46" s="604">
        <f t="shared" si="6"/>
        <v>2.3392857142857144</v>
      </c>
      <c r="N46" s="637">
        <v>9</v>
      </c>
      <c r="O46" s="607" t="s">
        <v>901</v>
      </c>
      <c r="P46" s="168"/>
    </row>
    <row r="47" spans="1:16" s="169" customFormat="1" ht="13.5" customHeight="1">
      <c r="A47" s="631"/>
      <c r="B47" s="172">
        <v>109</v>
      </c>
      <c r="C47" s="143" t="s">
        <v>379</v>
      </c>
      <c r="D47" s="143" t="s">
        <v>380</v>
      </c>
      <c r="E47" s="143" t="s">
        <v>440</v>
      </c>
      <c r="F47" s="606"/>
      <c r="G47" s="606"/>
      <c r="H47" s="606"/>
      <c r="I47" s="606"/>
      <c r="J47" s="606"/>
      <c r="K47" s="606"/>
      <c r="L47" s="606"/>
      <c r="M47" s="606"/>
      <c r="N47" s="638"/>
      <c r="O47" s="609"/>
      <c r="P47" s="171"/>
    </row>
    <row r="48" spans="1:16" s="169" customFormat="1" ht="13.5" customHeight="1">
      <c r="A48" s="282">
        <v>31</v>
      </c>
      <c r="B48" s="172">
        <v>109</v>
      </c>
      <c r="C48" s="290" t="s">
        <v>379</v>
      </c>
      <c r="D48" s="143" t="s">
        <v>380</v>
      </c>
      <c r="E48" s="143" t="s">
        <v>540</v>
      </c>
      <c r="F48" s="170">
        <v>24.04</v>
      </c>
      <c r="G48" s="295">
        <f>F48/4/7</f>
        <v>0.8585714285714285</v>
      </c>
      <c r="H48" s="295">
        <f aca="true" t="shared" si="7" ref="H48:M51">G48</f>
        <v>0.8585714285714285</v>
      </c>
      <c r="I48" s="295">
        <f t="shared" si="7"/>
        <v>0.8585714285714285</v>
      </c>
      <c r="J48" s="295">
        <f t="shared" si="7"/>
        <v>0.8585714285714285</v>
      </c>
      <c r="K48" s="295">
        <f t="shared" si="7"/>
        <v>0.8585714285714285</v>
      </c>
      <c r="L48" s="295">
        <f t="shared" si="7"/>
        <v>0.8585714285714285</v>
      </c>
      <c r="M48" s="295">
        <f t="shared" si="7"/>
        <v>0.8585714285714285</v>
      </c>
      <c r="N48" s="287">
        <v>3</v>
      </c>
      <c r="O48" s="294" t="s">
        <v>901</v>
      </c>
      <c r="P48" s="168"/>
    </row>
    <row r="49" spans="1:16" s="169" customFormat="1" ht="13.5" customHeight="1">
      <c r="A49" s="282">
        <v>32</v>
      </c>
      <c r="B49" s="172">
        <v>109</v>
      </c>
      <c r="C49" s="290" t="s">
        <v>379</v>
      </c>
      <c r="D49" s="143" t="s">
        <v>380</v>
      </c>
      <c r="E49" s="143" t="s">
        <v>539</v>
      </c>
      <c r="F49" s="170">
        <v>14.75</v>
      </c>
      <c r="G49" s="295">
        <f>F49/4/7</f>
        <v>0.5267857142857143</v>
      </c>
      <c r="H49" s="295">
        <f t="shared" si="7"/>
        <v>0.5267857142857143</v>
      </c>
      <c r="I49" s="295">
        <f t="shared" si="7"/>
        <v>0.5267857142857143</v>
      </c>
      <c r="J49" s="295">
        <f t="shared" si="7"/>
        <v>0.5267857142857143</v>
      </c>
      <c r="K49" s="295">
        <f t="shared" si="7"/>
        <v>0.5267857142857143</v>
      </c>
      <c r="L49" s="295">
        <f t="shared" si="7"/>
        <v>0.5267857142857143</v>
      </c>
      <c r="M49" s="295">
        <f t="shared" si="7"/>
        <v>0.5267857142857143</v>
      </c>
      <c r="N49" s="287">
        <v>3</v>
      </c>
      <c r="O49" s="294" t="s">
        <v>901</v>
      </c>
      <c r="P49" s="168"/>
    </row>
    <row r="50" spans="1:16" s="169" customFormat="1" ht="13.5" customHeight="1">
      <c r="A50" s="282">
        <v>33</v>
      </c>
      <c r="B50" s="172">
        <v>109</v>
      </c>
      <c r="C50" s="290" t="s">
        <v>379</v>
      </c>
      <c r="D50" s="143" t="s">
        <v>380</v>
      </c>
      <c r="E50" s="143" t="s">
        <v>3</v>
      </c>
      <c r="F50" s="170">
        <v>48.72</v>
      </c>
      <c r="G50" s="295">
        <f>F50/4/7</f>
        <v>1.74</v>
      </c>
      <c r="H50" s="295">
        <f t="shared" si="7"/>
        <v>1.74</v>
      </c>
      <c r="I50" s="295">
        <f t="shared" si="7"/>
        <v>1.74</v>
      </c>
      <c r="J50" s="295">
        <f t="shared" si="7"/>
        <v>1.74</v>
      </c>
      <c r="K50" s="295">
        <f t="shared" si="7"/>
        <v>1.74</v>
      </c>
      <c r="L50" s="295">
        <f t="shared" si="7"/>
        <v>1.74</v>
      </c>
      <c r="M50" s="295">
        <f t="shared" si="7"/>
        <v>1.74</v>
      </c>
      <c r="N50" s="287">
        <v>3</v>
      </c>
      <c r="O50" s="294" t="s">
        <v>901</v>
      </c>
      <c r="P50" s="168"/>
    </row>
    <row r="51" spans="1:16" s="169" customFormat="1" ht="13.5" customHeight="1">
      <c r="A51" s="629">
        <v>34</v>
      </c>
      <c r="B51" s="172">
        <v>109</v>
      </c>
      <c r="C51" s="290" t="s">
        <v>379</v>
      </c>
      <c r="D51" s="290" t="s">
        <v>380</v>
      </c>
      <c r="E51" s="143" t="s">
        <v>5</v>
      </c>
      <c r="F51" s="170">
        <v>68.48</v>
      </c>
      <c r="G51" s="604">
        <f>(F51+F52+F53+F54+F55+F56)/4/7</f>
        <v>2.5146428571428574</v>
      </c>
      <c r="H51" s="604">
        <f t="shared" si="7"/>
        <v>2.5146428571428574</v>
      </c>
      <c r="I51" s="604">
        <f t="shared" si="7"/>
        <v>2.5146428571428574</v>
      </c>
      <c r="J51" s="604">
        <f t="shared" si="7"/>
        <v>2.5146428571428574</v>
      </c>
      <c r="K51" s="604">
        <f t="shared" si="7"/>
        <v>2.5146428571428574</v>
      </c>
      <c r="L51" s="604">
        <f t="shared" si="7"/>
        <v>2.5146428571428574</v>
      </c>
      <c r="M51" s="604">
        <f t="shared" si="7"/>
        <v>2.5146428571428574</v>
      </c>
      <c r="N51" s="287">
        <v>3</v>
      </c>
      <c r="O51" s="607" t="s">
        <v>901</v>
      </c>
      <c r="P51" s="168"/>
    </row>
    <row r="52" spans="1:16" s="169" customFormat="1" ht="13.5" customHeight="1">
      <c r="A52" s="630"/>
      <c r="B52" s="172">
        <v>93</v>
      </c>
      <c r="C52" s="297" t="s">
        <v>525</v>
      </c>
      <c r="D52" s="290" t="s">
        <v>6</v>
      </c>
      <c r="E52" s="143" t="s">
        <v>5</v>
      </c>
      <c r="F52" s="170">
        <v>0.79</v>
      </c>
      <c r="G52" s="605"/>
      <c r="H52" s="605"/>
      <c r="I52" s="605"/>
      <c r="J52" s="605"/>
      <c r="K52" s="605"/>
      <c r="L52" s="605"/>
      <c r="M52" s="605"/>
      <c r="N52" s="268" t="s">
        <v>384</v>
      </c>
      <c r="O52" s="608"/>
      <c r="P52" s="168"/>
    </row>
    <row r="53" spans="1:16" s="169" customFormat="1" ht="13.5" customHeight="1">
      <c r="A53" s="630"/>
      <c r="B53" s="172">
        <v>38</v>
      </c>
      <c r="C53" s="297" t="s">
        <v>453</v>
      </c>
      <c r="D53" s="290" t="s">
        <v>542</v>
      </c>
      <c r="E53" s="143" t="s">
        <v>5</v>
      </c>
      <c r="F53" s="170">
        <v>0.5</v>
      </c>
      <c r="G53" s="605"/>
      <c r="H53" s="605"/>
      <c r="I53" s="605"/>
      <c r="J53" s="605"/>
      <c r="K53" s="605"/>
      <c r="L53" s="605"/>
      <c r="M53" s="605"/>
      <c r="N53" s="268" t="s">
        <v>384</v>
      </c>
      <c r="O53" s="608"/>
      <c r="P53" s="168"/>
    </row>
    <row r="54" spans="1:16" s="169" customFormat="1" ht="13.5" customHeight="1">
      <c r="A54" s="630"/>
      <c r="B54" s="172">
        <v>2615</v>
      </c>
      <c r="C54" s="297" t="s">
        <v>544</v>
      </c>
      <c r="D54" s="290" t="s">
        <v>545</v>
      </c>
      <c r="E54" s="143" t="s">
        <v>5</v>
      </c>
      <c r="F54" s="170">
        <v>0.19</v>
      </c>
      <c r="G54" s="605"/>
      <c r="H54" s="605"/>
      <c r="I54" s="605"/>
      <c r="J54" s="605"/>
      <c r="K54" s="605"/>
      <c r="L54" s="605"/>
      <c r="M54" s="605"/>
      <c r="N54" s="268" t="s">
        <v>384</v>
      </c>
      <c r="O54" s="608"/>
      <c r="P54" s="168"/>
    </row>
    <row r="55" spans="1:16" s="169" customFormat="1" ht="13.5" customHeight="1">
      <c r="A55" s="630"/>
      <c r="B55" s="172" t="s">
        <v>451</v>
      </c>
      <c r="C55" s="146" t="s">
        <v>452</v>
      </c>
      <c r="D55" s="143" t="s">
        <v>543</v>
      </c>
      <c r="E55" s="143" t="s">
        <v>5</v>
      </c>
      <c r="F55" s="170">
        <v>0.25</v>
      </c>
      <c r="G55" s="605"/>
      <c r="H55" s="605"/>
      <c r="I55" s="605"/>
      <c r="J55" s="605"/>
      <c r="K55" s="605"/>
      <c r="L55" s="605"/>
      <c r="M55" s="605"/>
      <c r="N55" s="268" t="s">
        <v>384</v>
      </c>
      <c r="O55" s="608"/>
      <c r="P55" s="168"/>
    </row>
    <row r="56" spans="1:16" s="169" customFormat="1" ht="13.5" customHeight="1">
      <c r="A56" s="631"/>
      <c r="B56" s="172">
        <v>1981</v>
      </c>
      <c r="C56" s="297" t="s">
        <v>874</v>
      </c>
      <c r="D56" s="290" t="s">
        <v>386</v>
      </c>
      <c r="E56" s="143" t="s">
        <v>5</v>
      </c>
      <c r="F56" s="170">
        <v>0.2</v>
      </c>
      <c r="G56" s="606"/>
      <c r="H56" s="606"/>
      <c r="I56" s="606"/>
      <c r="J56" s="606"/>
      <c r="K56" s="606"/>
      <c r="L56" s="606"/>
      <c r="M56" s="606"/>
      <c r="N56" s="268" t="s">
        <v>384</v>
      </c>
      <c r="O56" s="609"/>
      <c r="P56" s="168"/>
    </row>
    <row r="57" spans="1:16" s="169" customFormat="1" ht="13.5" customHeight="1">
      <c r="A57" s="629">
        <v>35</v>
      </c>
      <c r="B57" s="172">
        <v>109</v>
      </c>
      <c r="C57" s="290" t="s">
        <v>379</v>
      </c>
      <c r="D57" s="290" t="s">
        <v>380</v>
      </c>
      <c r="E57" s="143" t="s">
        <v>7</v>
      </c>
      <c r="F57" s="170">
        <v>67.32</v>
      </c>
      <c r="G57" s="604">
        <f>(F57+F58+F59+F60+F61)/4/7</f>
        <v>5.696642857142857</v>
      </c>
      <c r="H57" s="604">
        <f aca="true" t="shared" si="8" ref="H57:M57">G57</f>
        <v>5.696642857142857</v>
      </c>
      <c r="I57" s="604">
        <f t="shared" si="8"/>
        <v>5.696642857142857</v>
      </c>
      <c r="J57" s="604">
        <f t="shared" si="8"/>
        <v>5.696642857142857</v>
      </c>
      <c r="K57" s="604">
        <f t="shared" si="8"/>
        <v>5.696642857142857</v>
      </c>
      <c r="L57" s="604">
        <f t="shared" si="8"/>
        <v>5.696642857142857</v>
      </c>
      <c r="M57" s="604">
        <f t="shared" si="8"/>
        <v>5.696642857142857</v>
      </c>
      <c r="N57" s="287">
        <v>5</v>
      </c>
      <c r="O57" s="664" t="s">
        <v>901</v>
      </c>
      <c r="P57" s="168"/>
    </row>
    <row r="58" spans="1:16" s="169" customFormat="1" ht="13.5" customHeight="1">
      <c r="A58" s="631"/>
      <c r="B58" s="172">
        <v>2474</v>
      </c>
      <c r="C58" s="290" t="s">
        <v>541</v>
      </c>
      <c r="D58" s="290" t="s">
        <v>385</v>
      </c>
      <c r="E58" s="143" t="s">
        <v>7</v>
      </c>
      <c r="F58" s="170">
        <v>0.23</v>
      </c>
      <c r="G58" s="605"/>
      <c r="H58" s="605"/>
      <c r="I58" s="605"/>
      <c r="J58" s="605"/>
      <c r="K58" s="605"/>
      <c r="L58" s="605"/>
      <c r="M58" s="605"/>
      <c r="N58" s="287" t="s">
        <v>384</v>
      </c>
      <c r="O58" s="664"/>
      <c r="P58" s="174"/>
    </row>
    <row r="59" spans="1:15" ht="13.5" customHeight="1">
      <c r="A59" s="629">
        <v>36</v>
      </c>
      <c r="B59" s="298">
        <v>109</v>
      </c>
      <c r="C59" s="107" t="s">
        <v>379</v>
      </c>
      <c r="D59" s="107" t="s">
        <v>244</v>
      </c>
      <c r="E59" s="107" t="s">
        <v>699</v>
      </c>
      <c r="F59" s="285">
        <v>91.7</v>
      </c>
      <c r="G59" s="605"/>
      <c r="H59" s="605"/>
      <c r="I59" s="605"/>
      <c r="J59" s="605"/>
      <c r="K59" s="605"/>
      <c r="L59" s="605"/>
      <c r="M59" s="605"/>
      <c r="N59" s="287" t="s">
        <v>384</v>
      </c>
      <c r="O59" s="664"/>
    </row>
    <row r="60" spans="1:15" ht="13.5" customHeight="1">
      <c r="A60" s="630"/>
      <c r="B60" s="298">
        <v>1208</v>
      </c>
      <c r="C60" s="107" t="s">
        <v>700</v>
      </c>
      <c r="D60" s="107"/>
      <c r="E60" s="107" t="s">
        <v>699</v>
      </c>
      <c r="F60" s="285">
        <v>0.25</v>
      </c>
      <c r="G60" s="605"/>
      <c r="H60" s="605"/>
      <c r="I60" s="605"/>
      <c r="J60" s="605"/>
      <c r="K60" s="605"/>
      <c r="L60" s="605"/>
      <c r="M60" s="605"/>
      <c r="N60" s="287" t="s">
        <v>384</v>
      </c>
      <c r="O60" s="664"/>
    </row>
    <row r="61" spans="1:15" ht="13.5" customHeight="1">
      <c r="A61" s="631"/>
      <c r="B61" s="298">
        <v>2903</v>
      </c>
      <c r="C61" s="107" t="s">
        <v>703</v>
      </c>
      <c r="D61" s="107" t="s">
        <v>704</v>
      </c>
      <c r="E61" s="107" t="s">
        <v>705</v>
      </c>
      <c r="F61" s="285">
        <v>0.006</v>
      </c>
      <c r="G61" s="606"/>
      <c r="H61" s="606"/>
      <c r="I61" s="606"/>
      <c r="J61" s="606"/>
      <c r="K61" s="606"/>
      <c r="L61" s="606"/>
      <c r="M61" s="606"/>
      <c r="N61" s="287" t="s">
        <v>384</v>
      </c>
      <c r="O61" s="664"/>
    </row>
    <row r="62" spans="1:16" s="169" customFormat="1" ht="13.5" customHeight="1">
      <c r="A62" s="629">
        <v>37</v>
      </c>
      <c r="B62" s="172">
        <v>109</v>
      </c>
      <c r="C62" s="290" t="s">
        <v>379</v>
      </c>
      <c r="D62" s="290" t="s">
        <v>380</v>
      </c>
      <c r="E62" s="143" t="s">
        <v>4</v>
      </c>
      <c r="F62" s="170">
        <v>67.32</v>
      </c>
      <c r="G62" s="604">
        <f>(F62+F63+F64)/4/7</f>
        <v>2.4774999999999996</v>
      </c>
      <c r="H62" s="604">
        <f aca="true" t="shared" si="9" ref="H62:M62">G62</f>
        <v>2.4774999999999996</v>
      </c>
      <c r="I62" s="604">
        <f t="shared" si="9"/>
        <v>2.4774999999999996</v>
      </c>
      <c r="J62" s="604">
        <f t="shared" si="9"/>
        <v>2.4774999999999996</v>
      </c>
      <c r="K62" s="604">
        <f t="shared" si="9"/>
        <v>2.4774999999999996</v>
      </c>
      <c r="L62" s="604">
        <f t="shared" si="9"/>
        <v>2.4774999999999996</v>
      </c>
      <c r="M62" s="604">
        <f t="shared" si="9"/>
        <v>2.4774999999999996</v>
      </c>
      <c r="N62" s="287">
        <v>4</v>
      </c>
      <c r="O62" s="607" t="s">
        <v>901</v>
      </c>
      <c r="P62" s="174"/>
    </row>
    <row r="63" spans="1:16" s="169" customFormat="1" ht="13.5" customHeight="1">
      <c r="A63" s="630"/>
      <c r="B63" s="172">
        <v>2</v>
      </c>
      <c r="C63" s="290" t="s">
        <v>533</v>
      </c>
      <c r="D63" s="290" t="s">
        <v>823</v>
      </c>
      <c r="E63" s="143" t="s">
        <v>4</v>
      </c>
      <c r="F63" s="170">
        <v>2</v>
      </c>
      <c r="G63" s="605"/>
      <c r="H63" s="605"/>
      <c r="I63" s="605"/>
      <c r="J63" s="605"/>
      <c r="K63" s="605"/>
      <c r="L63" s="605"/>
      <c r="M63" s="605"/>
      <c r="N63" s="287" t="s">
        <v>384</v>
      </c>
      <c r="O63" s="608"/>
      <c r="P63" s="174"/>
    </row>
    <row r="64" spans="1:16" s="169" customFormat="1" ht="13.5" customHeight="1">
      <c r="A64" s="631"/>
      <c r="B64" s="172">
        <v>385</v>
      </c>
      <c r="C64" s="290" t="s">
        <v>875</v>
      </c>
      <c r="D64" s="290" t="s">
        <v>386</v>
      </c>
      <c r="E64" s="143" t="s">
        <v>4</v>
      </c>
      <c r="F64" s="170">
        <v>0.05</v>
      </c>
      <c r="G64" s="606"/>
      <c r="H64" s="606"/>
      <c r="I64" s="606"/>
      <c r="J64" s="606"/>
      <c r="K64" s="606"/>
      <c r="L64" s="606"/>
      <c r="M64" s="606"/>
      <c r="N64" s="287" t="s">
        <v>384</v>
      </c>
      <c r="O64" s="609"/>
      <c r="P64" s="640"/>
    </row>
    <row r="65" spans="1:16" s="169" customFormat="1" ht="13.5" customHeight="1">
      <c r="A65" s="282">
        <v>38</v>
      </c>
      <c r="B65" s="172">
        <v>109</v>
      </c>
      <c r="C65" s="290" t="s">
        <v>379</v>
      </c>
      <c r="D65" s="290" t="s">
        <v>380</v>
      </c>
      <c r="E65" s="143" t="s">
        <v>8</v>
      </c>
      <c r="F65" s="170">
        <v>48</v>
      </c>
      <c r="G65" s="295">
        <f>F65/4/7</f>
        <v>1.7142857142857142</v>
      </c>
      <c r="H65" s="295">
        <f aca="true" t="shared" si="10" ref="H65:M68">G65</f>
        <v>1.7142857142857142</v>
      </c>
      <c r="I65" s="295">
        <f t="shared" si="10"/>
        <v>1.7142857142857142</v>
      </c>
      <c r="J65" s="295">
        <f t="shared" si="10"/>
        <v>1.7142857142857142</v>
      </c>
      <c r="K65" s="295">
        <f t="shared" si="10"/>
        <v>1.7142857142857142</v>
      </c>
      <c r="L65" s="295">
        <f t="shared" si="10"/>
        <v>1.7142857142857142</v>
      </c>
      <c r="M65" s="295">
        <f t="shared" si="10"/>
        <v>1.7142857142857142</v>
      </c>
      <c r="N65" s="287">
        <v>4</v>
      </c>
      <c r="O65" s="294" t="s">
        <v>901</v>
      </c>
      <c r="P65" s="640"/>
    </row>
    <row r="66" spans="1:16" s="169" customFormat="1" ht="13.5" customHeight="1">
      <c r="A66" s="282">
        <v>39</v>
      </c>
      <c r="B66" s="172">
        <v>109</v>
      </c>
      <c r="C66" s="290" t="s">
        <v>379</v>
      </c>
      <c r="D66" s="290" t="s">
        <v>380</v>
      </c>
      <c r="E66" s="143" t="s">
        <v>432</v>
      </c>
      <c r="F66" s="170">
        <v>31.34</v>
      </c>
      <c r="G66" s="295">
        <f>F66/4/7</f>
        <v>1.1192857142857142</v>
      </c>
      <c r="H66" s="295">
        <f t="shared" si="10"/>
        <v>1.1192857142857142</v>
      </c>
      <c r="I66" s="295">
        <f t="shared" si="10"/>
        <v>1.1192857142857142</v>
      </c>
      <c r="J66" s="295">
        <f t="shared" si="10"/>
        <v>1.1192857142857142</v>
      </c>
      <c r="K66" s="295">
        <f t="shared" si="10"/>
        <v>1.1192857142857142</v>
      </c>
      <c r="L66" s="295">
        <f t="shared" si="10"/>
        <v>1.1192857142857142</v>
      </c>
      <c r="M66" s="295">
        <f t="shared" si="10"/>
        <v>1.1192857142857142</v>
      </c>
      <c r="N66" s="287">
        <v>2</v>
      </c>
      <c r="O66" s="294" t="s">
        <v>901</v>
      </c>
      <c r="P66" s="640"/>
    </row>
    <row r="67" spans="1:16" s="169" customFormat="1" ht="13.5" customHeight="1">
      <c r="A67" s="282">
        <v>40</v>
      </c>
      <c r="B67" s="172">
        <v>109</v>
      </c>
      <c r="C67" s="143" t="s">
        <v>379</v>
      </c>
      <c r="D67" s="143" t="s">
        <v>380</v>
      </c>
      <c r="E67" s="143" t="s">
        <v>9</v>
      </c>
      <c r="F67" s="170">
        <v>40.3</v>
      </c>
      <c r="G67" s="295">
        <f>F67/4/7</f>
        <v>1.4392857142857143</v>
      </c>
      <c r="H67" s="295">
        <f t="shared" si="10"/>
        <v>1.4392857142857143</v>
      </c>
      <c r="I67" s="295">
        <f t="shared" si="10"/>
        <v>1.4392857142857143</v>
      </c>
      <c r="J67" s="295">
        <f t="shared" si="10"/>
        <v>1.4392857142857143</v>
      </c>
      <c r="K67" s="295">
        <f t="shared" si="10"/>
        <v>1.4392857142857143</v>
      </c>
      <c r="L67" s="295">
        <f t="shared" si="10"/>
        <v>1.4392857142857143</v>
      </c>
      <c r="M67" s="295">
        <f t="shared" si="10"/>
        <v>1.4392857142857143</v>
      </c>
      <c r="N67" s="283">
        <v>4</v>
      </c>
      <c r="O67" s="294" t="s">
        <v>901</v>
      </c>
      <c r="P67" s="640"/>
    </row>
    <row r="68" spans="1:16" s="169" customFormat="1" ht="13.5" customHeight="1">
      <c r="A68" s="629">
        <v>41</v>
      </c>
      <c r="B68" s="172">
        <v>109</v>
      </c>
      <c r="C68" s="143" t="s">
        <v>379</v>
      </c>
      <c r="D68" s="143" t="s">
        <v>380</v>
      </c>
      <c r="E68" s="143" t="s">
        <v>210</v>
      </c>
      <c r="F68" s="170">
        <v>20.066</v>
      </c>
      <c r="G68" s="604">
        <f>(F68+F69)/4/7</f>
        <v>1.399535714285714</v>
      </c>
      <c r="H68" s="604">
        <f t="shared" si="10"/>
        <v>1.399535714285714</v>
      </c>
      <c r="I68" s="604">
        <f t="shared" si="10"/>
        <v>1.399535714285714</v>
      </c>
      <c r="J68" s="604">
        <f t="shared" si="10"/>
        <v>1.399535714285714</v>
      </c>
      <c r="K68" s="604">
        <f t="shared" si="10"/>
        <v>1.399535714285714</v>
      </c>
      <c r="L68" s="604">
        <f t="shared" si="10"/>
        <v>1.399535714285714</v>
      </c>
      <c r="M68" s="604">
        <f t="shared" si="10"/>
        <v>1.399535714285714</v>
      </c>
      <c r="N68" s="637">
        <v>3</v>
      </c>
      <c r="O68" s="650" t="s">
        <v>901</v>
      </c>
      <c r="P68" s="175"/>
    </row>
    <row r="69" spans="1:16" s="169" customFormat="1" ht="13.5" customHeight="1">
      <c r="A69" s="631"/>
      <c r="B69" s="172">
        <v>109</v>
      </c>
      <c r="C69" s="143" t="s">
        <v>379</v>
      </c>
      <c r="D69" s="143" t="s">
        <v>380</v>
      </c>
      <c r="E69" s="143" t="s">
        <v>252</v>
      </c>
      <c r="F69" s="170">
        <v>19.121</v>
      </c>
      <c r="G69" s="606"/>
      <c r="H69" s="606"/>
      <c r="I69" s="606"/>
      <c r="J69" s="606"/>
      <c r="K69" s="606"/>
      <c r="L69" s="606"/>
      <c r="M69" s="606"/>
      <c r="N69" s="638"/>
      <c r="O69" s="651"/>
      <c r="P69" s="175"/>
    </row>
    <row r="70" spans="1:16" s="169" customFormat="1" ht="13.5" customHeight="1">
      <c r="A70" s="629">
        <v>42</v>
      </c>
      <c r="B70" s="172">
        <v>109</v>
      </c>
      <c r="C70" s="143" t="s">
        <v>379</v>
      </c>
      <c r="D70" s="143" t="s">
        <v>380</v>
      </c>
      <c r="E70" s="143" t="s">
        <v>16</v>
      </c>
      <c r="F70" s="170">
        <v>26.367</v>
      </c>
      <c r="G70" s="604">
        <f>(F70+F71)/4/7</f>
        <v>1.6287142857142858</v>
      </c>
      <c r="H70" s="604">
        <f aca="true" t="shared" si="11" ref="H70:M70">G70</f>
        <v>1.6287142857142858</v>
      </c>
      <c r="I70" s="604">
        <f t="shared" si="11"/>
        <v>1.6287142857142858</v>
      </c>
      <c r="J70" s="604">
        <f t="shared" si="11"/>
        <v>1.6287142857142858</v>
      </c>
      <c r="K70" s="604">
        <f t="shared" si="11"/>
        <v>1.6287142857142858</v>
      </c>
      <c r="L70" s="604">
        <f t="shared" si="11"/>
        <v>1.6287142857142858</v>
      </c>
      <c r="M70" s="604">
        <f t="shared" si="11"/>
        <v>1.6287142857142858</v>
      </c>
      <c r="N70" s="635">
        <v>3</v>
      </c>
      <c r="O70" s="607" t="s">
        <v>901</v>
      </c>
      <c r="P70" s="175"/>
    </row>
    <row r="71" spans="1:16" s="169" customFormat="1" ht="13.5" customHeight="1">
      <c r="A71" s="631"/>
      <c r="B71" s="172">
        <v>109</v>
      </c>
      <c r="C71" s="143" t="s">
        <v>379</v>
      </c>
      <c r="D71" s="143" t="s">
        <v>380</v>
      </c>
      <c r="E71" s="143" t="s">
        <v>17</v>
      </c>
      <c r="F71" s="170">
        <v>19.237</v>
      </c>
      <c r="G71" s="606"/>
      <c r="H71" s="606"/>
      <c r="I71" s="606"/>
      <c r="J71" s="606"/>
      <c r="K71" s="606"/>
      <c r="L71" s="606"/>
      <c r="M71" s="606"/>
      <c r="N71" s="636"/>
      <c r="O71" s="609"/>
      <c r="P71" s="174"/>
    </row>
    <row r="72" spans="1:16" s="169" customFormat="1" ht="13.5" customHeight="1">
      <c r="A72" s="629">
        <v>43</v>
      </c>
      <c r="B72" s="172">
        <v>109</v>
      </c>
      <c r="C72" s="143" t="s">
        <v>379</v>
      </c>
      <c r="D72" s="143" t="s">
        <v>380</v>
      </c>
      <c r="E72" s="143" t="s">
        <v>879</v>
      </c>
      <c r="F72" s="170">
        <v>25.37</v>
      </c>
      <c r="G72" s="604">
        <f>(F72+F73+F74)/4/7</f>
        <v>0.947857142857143</v>
      </c>
      <c r="H72" s="604">
        <f aca="true" t="shared" si="12" ref="H72:M72">G72</f>
        <v>0.947857142857143</v>
      </c>
      <c r="I72" s="604">
        <f t="shared" si="12"/>
        <v>0.947857142857143</v>
      </c>
      <c r="J72" s="604">
        <f t="shared" si="12"/>
        <v>0.947857142857143</v>
      </c>
      <c r="K72" s="604">
        <f t="shared" si="12"/>
        <v>0.947857142857143</v>
      </c>
      <c r="L72" s="604">
        <f t="shared" si="12"/>
        <v>0.947857142857143</v>
      </c>
      <c r="M72" s="604">
        <f t="shared" si="12"/>
        <v>0.947857142857143</v>
      </c>
      <c r="N72" s="268">
        <v>2</v>
      </c>
      <c r="O72" s="607" t="s">
        <v>901</v>
      </c>
      <c r="P72" s="171"/>
    </row>
    <row r="73" spans="1:16" s="169" customFormat="1" ht="13.5" customHeight="1">
      <c r="A73" s="630"/>
      <c r="B73" s="172">
        <v>259</v>
      </c>
      <c r="C73" s="143" t="s">
        <v>880</v>
      </c>
      <c r="D73" s="143" t="s">
        <v>867</v>
      </c>
      <c r="E73" s="143" t="s">
        <v>86</v>
      </c>
      <c r="F73" s="170">
        <v>0.53</v>
      </c>
      <c r="G73" s="605"/>
      <c r="H73" s="605"/>
      <c r="I73" s="605"/>
      <c r="J73" s="605"/>
      <c r="K73" s="605"/>
      <c r="L73" s="605"/>
      <c r="M73" s="605"/>
      <c r="N73" s="283" t="s">
        <v>384</v>
      </c>
      <c r="O73" s="608"/>
      <c r="P73" s="175"/>
    </row>
    <row r="74" spans="1:16" s="169" customFormat="1" ht="13.5" customHeight="1">
      <c r="A74" s="631"/>
      <c r="B74" s="172">
        <v>2878</v>
      </c>
      <c r="C74" s="143" t="s">
        <v>881</v>
      </c>
      <c r="D74" s="143" t="s">
        <v>385</v>
      </c>
      <c r="E74" s="143" t="s">
        <v>86</v>
      </c>
      <c r="F74" s="170">
        <v>0.64</v>
      </c>
      <c r="G74" s="606"/>
      <c r="H74" s="606"/>
      <c r="I74" s="606"/>
      <c r="J74" s="606"/>
      <c r="K74" s="606"/>
      <c r="L74" s="606"/>
      <c r="M74" s="606"/>
      <c r="N74" s="283" t="s">
        <v>384</v>
      </c>
      <c r="O74" s="609"/>
      <c r="P74" s="175"/>
    </row>
    <row r="75" spans="1:16" s="169" customFormat="1" ht="13.5" customHeight="1">
      <c r="A75" s="282">
        <v>44</v>
      </c>
      <c r="B75" s="172">
        <v>109</v>
      </c>
      <c r="C75" s="143" t="s">
        <v>379</v>
      </c>
      <c r="D75" s="143" t="s">
        <v>380</v>
      </c>
      <c r="E75" s="143" t="s">
        <v>10</v>
      </c>
      <c r="F75" s="170">
        <v>25.37</v>
      </c>
      <c r="G75" s="295">
        <f>F75/4/7</f>
        <v>0.9060714285714286</v>
      </c>
      <c r="H75" s="295">
        <f aca="true" t="shared" si="13" ref="H75:M76">G75</f>
        <v>0.9060714285714286</v>
      </c>
      <c r="I75" s="295">
        <f t="shared" si="13"/>
        <v>0.9060714285714286</v>
      </c>
      <c r="J75" s="295">
        <f t="shared" si="13"/>
        <v>0.9060714285714286</v>
      </c>
      <c r="K75" s="295">
        <f t="shared" si="13"/>
        <v>0.9060714285714286</v>
      </c>
      <c r="L75" s="295">
        <f t="shared" si="13"/>
        <v>0.9060714285714286</v>
      </c>
      <c r="M75" s="295">
        <f t="shared" si="13"/>
        <v>0.9060714285714286</v>
      </c>
      <c r="N75" s="283">
        <v>4</v>
      </c>
      <c r="O75" s="294" t="s">
        <v>901</v>
      </c>
      <c r="P75" s="168"/>
    </row>
    <row r="76" spans="1:16" s="169" customFormat="1" ht="13.5" customHeight="1">
      <c r="A76" s="629">
        <v>45</v>
      </c>
      <c r="B76" s="172">
        <v>109</v>
      </c>
      <c r="C76" s="143" t="s">
        <v>379</v>
      </c>
      <c r="D76" s="143" t="s">
        <v>380</v>
      </c>
      <c r="E76" s="143" t="s">
        <v>427</v>
      </c>
      <c r="F76" s="170">
        <v>26.36</v>
      </c>
      <c r="G76" s="604">
        <f>(F76+F77)/4/7</f>
        <v>1.032142857142857</v>
      </c>
      <c r="H76" s="604">
        <f t="shared" si="13"/>
        <v>1.032142857142857</v>
      </c>
      <c r="I76" s="604">
        <f t="shared" si="13"/>
        <v>1.032142857142857</v>
      </c>
      <c r="J76" s="604">
        <f t="shared" si="13"/>
        <v>1.032142857142857</v>
      </c>
      <c r="K76" s="604">
        <f t="shared" si="13"/>
        <v>1.032142857142857</v>
      </c>
      <c r="L76" s="604">
        <f t="shared" si="13"/>
        <v>1.032142857142857</v>
      </c>
      <c r="M76" s="604">
        <f t="shared" si="13"/>
        <v>1.032142857142857</v>
      </c>
      <c r="N76" s="283">
        <v>4</v>
      </c>
      <c r="O76" s="607" t="s">
        <v>901</v>
      </c>
      <c r="P76" s="168"/>
    </row>
    <row r="77" spans="1:16" s="169" customFormat="1" ht="13.5" customHeight="1">
      <c r="A77" s="631"/>
      <c r="B77" s="172">
        <v>46</v>
      </c>
      <c r="C77" s="143" t="s">
        <v>593</v>
      </c>
      <c r="D77" s="143"/>
      <c r="E77" s="143" t="s">
        <v>654</v>
      </c>
      <c r="F77" s="170">
        <v>2.54</v>
      </c>
      <c r="G77" s="606"/>
      <c r="H77" s="606"/>
      <c r="I77" s="606"/>
      <c r="J77" s="606"/>
      <c r="K77" s="606"/>
      <c r="L77" s="606"/>
      <c r="M77" s="606"/>
      <c r="N77" s="283" t="s">
        <v>384</v>
      </c>
      <c r="O77" s="609"/>
      <c r="P77" s="168"/>
    </row>
    <row r="78" spans="1:16" s="169" customFormat="1" ht="13.5" customHeight="1">
      <c r="A78" s="629">
        <v>46</v>
      </c>
      <c r="B78" s="172">
        <v>109</v>
      </c>
      <c r="C78" s="143" t="s">
        <v>379</v>
      </c>
      <c r="D78" s="143" t="s">
        <v>380</v>
      </c>
      <c r="E78" s="143" t="s">
        <v>547</v>
      </c>
      <c r="F78" s="170">
        <v>55.55</v>
      </c>
      <c r="G78" s="604">
        <f>(F78+F79)/4/7</f>
        <v>2.0242857142857145</v>
      </c>
      <c r="H78" s="604">
        <f aca="true" t="shared" si="14" ref="H78:M78">G78</f>
        <v>2.0242857142857145</v>
      </c>
      <c r="I78" s="604">
        <f t="shared" si="14"/>
        <v>2.0242857142857145</v>
      </c>
      <c r="J78" s="604">
        <f t="shared" si="14"/>
        <v>2.0242857142857145</v>
      </c>
      <c r="K78" s="604">
        <f t="shared" si="14"/>
        <v>2.0242857142857145</v>
      </c>
      <c r="L78" s="604">
        <f t="shared" si="14"/>
        <v>2.0242857142857145</v>
      </c>
      <c r="M78" s="604">
        <f t="shared" si="14"/>
        <v>2.0242857142857145</v>
      </c>
      <c r="N78" s="284">
        <v>4</v>
      </c>
      <c r="O78" s="607" t="s">
        <v>901</v>
      </c>
      <c r="P78" s="168"/>
    </row>
    <row r="79" spans="1:16" s="169" customFormat="1" ht="13.5" customHeight="1">
      <c r="A79" s="631"/>
      <c r="B79" s="172">
        <v>2929</v>
      </c>
      <c r="C79" s="143" t="s">
        <v>882</v>
      </c>
      <c r="D79" s="143"/>
      <c r="E79" s="143" t="s">
        <v>547</v>
      </c>
      <c r="F79" s="170">
        <v>1.13</v>
      </c>
      <c r="G79" s="606"/>
      <c r="H79" s="606"/>
      <c r="I79" s="606"/>
      <c r="J79" s="606"/>
      <c r="K79" s="606"/>
      <c r="L79" s="606"/>
      <c r="M79" s="606"/>
      <c r="N79" s="284" t="s">
        <v>384</v>
      </c>
      <c r="O79" s="609"/>
      <c r="P79" s="168"/>
    </row>
    <row r="80" spans="1:16" s="169" customFormat="1" ht="13.5" customHeight="1">
      <c r="A80" s="282">
        <v>47</v>
      </c>
      <c r="B80" s="172">
        <v>109</v>
      </c>
      <c r="C80" s="143" t="s">
        <v>379</v>
      </c>
      <c r="D80" s="143" t="s">
        <v>380</v>
      </c>
      <c r="E80" s="143" t="s">
        <v>512</v>
      </c>
      <c r="F80" s="170">
        <v>56.21</v>
      </c>
      <c r="G80" s="170">
        <f>F80/4/7</f>
        <v>2.0075</v>
      </c>
      <c r="H80" s="170">
        <f aca="true" t="shared" si="15" ref="H80:M80">G80</f>
        <v>2.0075</v>
      </c>
      <c r="I80" s="170">
        <f t="shared" si="15"/>
        <v>2.0075</v>
      </c>
      <c r="J80" s="170">
        <f t="shared" si="15"/>
        <v>2.0075</v>
      </c>
      <c r="K80" s="170">
        <f t="shared" si="15"/>
        <v>2.0075</v>
      </c>
      <c r="L80" s="170">
        <f t="shared" si="15"/>
        <v>2.0075</v>
      </c>
      <c r="M80" s="170">
        <f t="shared" si="15"/>
        <v>2.0075</v>
      </c>
      <c r="N80" s="284">
        <v>3</v>
      </c>
      <c r="O80" s="289" t="s">
        <v>901</v>
      </c>
      <c r="P80" s="168"/>
    </row>
    <row r="81" spans="1:16" s="169" customFormat="1" ht="13.5" customHeight="1">
      <c r="A81" s="282">
        <v>48</v>
      </c>
      <c r="B81" s="172" t="s">
        <v>506</v>
      </c>
      <c r="C81" s="143" t="s">
        <v>510</v>
      </c>
      <c r="D81" s="143" t="s">
        <v>511</v>
      </c>
      <c r="E81" s="143" t="s">
        <v>23</v>
      </c>
      <c r="F81" s="170">
        <v>39.6</v>
      </c>
      <c r="G81" s="170"/>
      <c r="H81" s="170">
        <v>9.9</v>
      </c>
      <c r="I81" s="170"/>
      <c r="J81" s="170"/>
      <c r="K81" s="170"/>
      <c r="L81" s="170"/>
      <c r="M81" s="170"/>
      <c r="N81" s="284">
        <v>9</v>
      </c>
      <c r="O81" s="289" t="s">
        <v>417</v>
      </c>
      <c r="P81" s="168"/>
    </row>
    <row r="82" spans="1:16" s="169" customFormat="1" ht="13.5" customHeight="1">
      <c r="A82" s="282">
        <v>49</v>
      </c>
      <c r="B82" s="172">
        <v>600</v>
      </c>
      <c r="C82" s="143" t="s">
        <v>274</v>
      </c>
      <c r="D82" s="143" t="s">
        <v>380</v>
      </c>
      <c r="E82" s="143" t="s">
        <v>76</v>
      </c>
      <c r="F82" s="170">
        <v>27</v>
      </c>
      <c r="G82" s="295"/>
      <c r="H82" s="295"/>
      <c r="I82" s="295"/>
      <c r="J82" s="295"/>
      <c r="K82" s="295"/>
      <c r="L82" s="295">
        <v>4.45</v>
      </c>
      <c r="M82" s="295"/>
      <c r="N82" s="283"/>
      <c r="O82" s="294" t="s">
        <v>417</v>
      </c>
      <c r="P82" s="168"/>
    </row>
    <row r="83" spans="1:16" s="169" customFormat="1" ht="13.5" customHeight="1">
      <c r="A83" s="282">
        <v>50</v>
      </c>
      <c r="B83" s="172">
        <v>109</v>
      </c>
      <c r="C83" s="143" t="s">
        <v>379</v>
      </c>
      <c r="D83" s="143" t="s">
        <v>380</v>
      </c>
      <c r="E83" s="143" t="s">
        <v>1538</v>
      </c>
      <c r="F83" s="170">
        <v>180.61</v>
      </c>
      <c r="G83" s="299">
        <f aca="true" t="shared" si="16" ref="G83:G89">F83/4/7</f>
        <v>6.450357142857143</v>
      </c>
      <c r="H83" s="295">
        <f>G83</f>
        <v>6.450357142857143</v>
      </c>
      <c r="I83" s="295">
        <f aca="true" t="shared" si="17" ref="I83:M85">H83</f>
        <v>6.450357142857143</v>
      </c>
      <c r="J83" s="295">
        <f t="shared" si="17"/>
        <v>6.450357142857143</v>
      </c>
      <c r="K83" s="295">
        <f t="shared" si="17"/>
        <v>6.450357142857143</v>
      </c>
      <c r="L83" s="295">
        <f t="shared" si="17"/>
        <v>6.450357142857143</v>
      </c>
      <c r="M83" s="295">
        <f t="shared" si="17"/>
        <v>6.450357142857143</v>
      </c>
      <c r="N83" s="283">
        <v>8</v>
      </c>
      <c r="O83" s="294" t="s">
        <v>901</v>
      </c>
      <c r="P83" s="168"/>
    </row>
    <row r="84" spans="1:16" s="169" customFormat="1" ht="13.5" customHeight="1">
      <c r="A84" s="282">
        <v>51</v>
      </c>
      <c r="B84" s="172">
        <v>109</v>
      </c>
      <c r="C84" s="143" t="s">
        <v>379</v>
      </c>
      <c r="D84" s="143" t="s">
        <v>380</v>
      </c>
      <c r="E84" s="143" t="s">
        <v>197</v>
      </c>
      <c r="F84" s="170">
        <v>46.43</v>
      </c>
      <c r="G84" s="295">
        <f t="shared" si="16"/>
        <v>1.6582142857142856</v>
      </c>
      <c r="H84" s="295">
        <f>G84</f>
        <v>1.6582142857142856</v>
      </c>
      <c r="I84" s="295">
        <f t="shared" si="17"/>
        <v>1.6582142857142856</v>
      </c>
      <c r="J84" s="295">
        <f t="shared" si="17"/>
        <v>1.6582142857142856</v>
      </c>
      <c r="K84" s="295">
        <f t="shared" si="17"/>
        <v>1.6582142857142856</v>
      </c>
      <c r="L84" s="295">
        <f t="shared" si="17"/>
        <v>1.6582142857142856</v>
      </c>
      <c r="M84" s="295">
        <f t="shared" si="17"/>
        <v>1.6582142857142856</v>
      </c>
      <c r="N84" s="283">
        <v>4</v>
      </c>
      <c r="O84" s="300" t="s">
        <v>901</v>
      </c>
      <c r="P84" s="171"/>
    </row>
    <row r="85" spans="1:16" s="169" customFormat="1" ht="13.5" customHeight="1">
      <c r="A85" s="629">
        <v>52</v>
      </c>
      <c r="B85" s="172">
        <v>109</v>
      </c>
      <c r="C85" s="143" t="s">
        <v>379</v>
      </c>
      <c r="D85" s="143" t="s">
        <v>380</v>
      </c>
      <c r="E85" s="143" t="s">
        <v>883</v>
      </c>
      <c r="F85" s="170">
        <v>72.68</v>
      </c>
      <c r="G85" s="604">
        <f>(F85+F86+F87)/4/7</f>
        <v>4.265357142857143</v>
      </c>
      <c r="H85" s="604">
        <f>G85</f>
        <v>4.265357142857143</v>
      </c>
      <c r="I85" s="604">
        <f t="shared" si="17"/>
        <v>4.265357142857143</v>
      </c>
      <c r="J85" s="604">
        <f t="shared" si="17"/>
        <v>4.265357142857143</v>
      </c>
      <c r="K85" s="604">
        <f t="shared" si="17"/>
        <v>4.265357142857143</v>
      </c>
      <c r="L85" s="604">
        <f t="shared" si="17"/>
        <v>4.265357142857143</v>
      </c>
      <c r="M85" s="604">
        <f t="shared" si="17"/>
        <v>4.265357142857143</v>
      </c>
      <c r="N85" s="602">
        <v>7</v>
      </c>
      <c r="O85" s="607" t="s">
        <v>901</v>
      </c>
      <c r="P85" s="171"/>
    </row>
    <row r="86" spans="1:15" s="169" customFormat="1" ht="13.5" customHeight="1">
      <c r="A86" s="630"/>
      <c r="B86" s="301">
        <v>109</v>
      </c>
      <c r="C86" s="143" t="s">
        <v>379</v>
      </c>
      <c r="D86" s="143" t="s">
        <v>380</v>
      </c>
      <c r="E86" s="143" t="s">
        <v>125</v>
      </c>
      <c r="F86" s="295">
        <v>45.34</v>
      </c>
      <c r="G86" s="605"/>
      <c r="H86" s="605"/>
      <c r="I86" s="605"/>
      <c r="J86" s="605"/>
      <c r="K86" s="605"/>
      <c r="L86" s="605"/>
      <c r="M86" s="605"/>
      <c r="N86" s="603"/>
      <c r="O86" s="608"/>
    </row>
    <row r="87" spans="1:15" s="169" customFormat="1" ht="13.5" customHeight="1">
      <c r="A87" s="631"/>
      <c r="B87" s="301">
        <v>2813</v>
      </c>
      <c r="C87" s="143" t="s">
        <v>600</v>
      </c>
      <c r="D87" s="143"/>
      <c r="E87" s="143" t="s">
        <v>915</v>
      </c>
      <c r="F87" s="295">
        <v>1.41</v>
      </c>
      <c r="G87" s="606"/>
      <c r="H87" s="606"/>
      <c r="I87" s="606"/>
      <c r="J87" s="606"/>
      <c r="K87" s="606"/>
      <c r="L87" s="606"/>
      <c r="M87" s="606"/>
      <c r="N87" s="287" t="s">
        <v>384</v>
      </c>
      <c r="O87" s="609"/>
    </row>
    <row r="88" spans="1:16" s="169" customFormat="1" ht="13.5" customHeight="1">
      <c r="A88" s="282">
        <v>53</v>
      </c>
      <c r="B88" s="172">
        <v>109</v>
      </c>
      <c r="C88" s="143" t="s">
        <v>379</v>
      </c>
      <c r="D88" s="143" t="s">
        <v>380</v>
      </c>
      <c r="E88" s="143" t="s">
        <v>884</v>
      </c>
      <c r="F88" s="170">
        <v>31.15</v>
      </c>
      <c r="G88" s="295">
        <f t="shared" si="16"/>
        <v>1.1125</v>
      </c>
      <c r="H88" s="295">
        <f aca="true" t="shared" si="18" ref="H88:M90">G88</f>
        <v>1.1125</v>
      </c>
      <c r="I88" s="295">
        <f t="shared" si="18"/>
        <v>1.1125</v>
      </c>
      <c r="J88" s="295">
        <f t="shared" si="18"/>
        <v>1.1125</v>
      </c>
      <c r="K88" s="295">
        <f t="shared" si="18"/>
        <v>1.1125</v>
      </c>
      <c r="L88" s="295">
        <f t="shared" si="18"/>
        <v>1.1125</v>
      </c>
      <c r="M88" s="295">
        <f t="shared" si="18"/>
        <v>1.1125</v>
      </c>
      <c r="N88" s="283">
        <v>6</v>
      </c>
      <c r="O88" s="300" t="s">
        <v>901</v>
      </c>
      <c r="P88" s="171"/>
    </row>
    <row r="89" spans="1:16" s="169" customFormat="1" ht="13.5" customHeight="1">
      <c r="A89" s="282">
        <v>54</v>
      </c>
      <c r="B89" s="172">
        <v>109</v>
      </c>
      <c r="C89" s="143" t="s">
        <v>379</v>
      </c>
      <c r="D89" s="143" t="s">
        <v>380</v>
      </c>
      <c r="E89" s="143" t="s">
        <v>620</v>
      </c>
      <c r="F89" s="170">
        <v>70.26</v>
      </c>
      <c r="G89" s="295">
        <f t="shared" si="16"/>
        <v>2.5092857142857143</v>
      </c>
      <c r="H89" s="295">
        <f t="shared" si="18"/>
        <v>2.5092857142857143</v>
      </c>
      <c r="I89" s="295">
        <f t="shared" si="18"/>
        <v>2.5092857142857143</v>
      </c>
      <c r="J89" s="295">
        <f t="shared" si="18"/>
        <v>2.5092857142857143</v>
      </c>
      <c r="K89" s="295">
        <f t="shared" si="18"/>
        <v>2.5092857142857143</v>
      </c>
      <c r="L89" s="295">
        <f t="shared" si="18"/>
        <v>2.5092857142857143</v>
      </c>
      <c r="M89" s="295">
        <f t="shared" si="18"/>
        <v>2.5092857142857143</v>
      </c>
      <c r="N89" s="283">
        <v>2</v>
      </c>
      <c r="O89" s="294" t="s">
        <v>901</v>
      </c>
      <c r="P89" s="171"/>
    </row>
    <row r="90" spans="1:16" s="169" customFormat="1" ht="13.5" customHeight="1">
      <c r="A90" s="282">
        <v>55</v>
      </c>
      <c r="B90" s="172">
        <v>109</v>
      </c>
      <c r="C90" s="143" t="s">
        <v>379</v>
      </c>
      <c r="D90" s="143" t="s">
        <v>380</v>
      </c>
      <c r="E90" s="143" t="s">
        <v>885</v>
      </c>
      <c r="F90" s="170">
        <v>43.94</v>
      </c>
      <c r="G90" s="604">
        <f>(F90+F91)/4/7</f>
        <v>3.499285714285714</v>
      </c>
      <c r="H90" s="604">
        <f t="shared" si="18"/>
        <v>3.499285714285714</v>
      </c>
      <c r="I90" s="604">
        <f>H90</f>
        <v>3.499285714285714</v>
      </c>
      <c r="J90" s="604">
        <f>I90</f>
        <v>3.499285714285714</v>
      </c>
      <c r="K90" s="604">
        <f>J90</f>
        <v>3.499285714285714</v>
      </c>
      <c r="L90" s="604">
        <f>K90</f>
        <v>3.499285714285714</v>
      </c>
      <c r="M90" s="604">
        <f>L90</f>
        <v>3.499285714285714</v>
      </c>
      <c r="N90" s="602">
        <v>5</v>
      </c>
      <c r="O90" s="610" t="s">
        <v>901</v>
      </c>
      <c r="P90" s="171"/>
    </row>
    <row r="91" spans="1:16" s="169" customFormat="1" ht="13.5" customHeight="1">
      <c r="A91" s="282">
        <v>56</v>
      </c>
      <c r="B91" s="172">
        <v>109</v>
      </c>
      <c r="C91" s="143" t="s">
        <v>379</v>
      </c>
      <c r="D91" s="143" t="s">
        <v>380</v>
      </c>
      <c r="E91" s="143" t="s">
        <v>920</v>
      </c>
      <c r="F91" s="170">
        <v>54.04</v>
      </c>
      <c r="G91" s="606"/>
      <c r="H91" s="606"/>
      <c r="I91" s="606"/>
      <c r="J91" s="606"/>
      <c r="K91" s="606"/>
      <c r="L91" s="606"/>
      <c r="M91" s="606"/>
      <c r="N91" s="603"/>
      <c r="O91" s="611"/>
      <c r="P91" s="171"/>
    </row>
    <row r="92" spans="1:16" s="169" customFormat="1" ht="13.5" customHeight="1">
      <c r="A92" s="282">
        <v>57</v>
      </c>
      <c r="B92" s="172">
        <v>2737</v>
      </c>
      <c r="C92" s="143" t="s">
        <v>889</v>
      </c>
      <c r="D92" s="143"/>
      <c r="E92" s="143" t="s">
        <v>890</v>
      </c>
      <c r="F92" s="170">
        <v>12.5</v>
      </c>
      <c r="G92" s="295"/>
      <c r="H92" s="295">
        <f>F92/4/2</f>
        <v>1.5625</v>
      </c>
      <c r="I92" s="295"/>
      <c r="J92" s="295">
        <f>H92</f>
        <v>1.5625</v>
      </c>
      <c r="K92" s="295"/>
      <c r="L92" s="295"/>
      <c r="M92" s="295"/>
      <c r="N92" s="283">
        <v>3</v>
      </c>
      <c r="O92" s="294" t="s">
        <v>387</v>
      </c>
      <c r="P92" s="171"/>
    </row>
    <row r="93" spans="1:17" s="169" customFormat="1" ht="13.5" customHeight="1">
      <c r="A93" s="629">
        <v>58</v>
      </c>
      <c r="B93" s="172">
        <v>109</v>
      </c>
      <c r="C93" s="289" t="s">
        <v>379</v>
      </c>
      <c r="D93" s="289" t="s">
        <v>380</v>
      </c>
      <c r="E93" s="289" t="s">
        <v>37</v>
      </c>
      <c r="F93" s="170">
        <v>47.93</v>
      </c>
      <c r="G93" s="604">
        <f>(F93+F94+F95)/4/7</f>
        <v>3.597857142857143</v>
      </c>
      <c r="H93" s="604">
        <f aca="true" t="shared" si="19" ref="H93:M93">G93</f>
        <v>3.597857142857143</v>
      </c>
      <c r="I93" s="604">
        <f t="shared" si="19"/>
        <v>3.597857142857143</v>
      </c>
      <c r="J93" s="604">
        <f t="shared" si="19"/>
        <v>3.597857142857143</v>
      </c>
      <c r="K93" s="604">
        <f t="shared" si="19"/>
        <v>3.597857142857143</v>
      </c>
      <c r="L93" s="604">
        <f t="shared" si="19"/>
        <v>3.597857142857143</v>
      </c>
      <c r="M93" s="604">
        <f t="shared" si="19"/>
        <v>3.597857142857143</v>
      </c>
      <c r="N93" s="602">
        <v>6</v>
      </c>
      <c r="O93" s="607" t="s">
        <v>901</v>
      </c>
      <c r="P93" s="652"/>
      <c r="Q93" s="1"/>
    </row>
    <row r="94" spans="1:17" s="169" customFormat="1" ht="13.5" customHeight="1">
      <c r="A94" s="630"/>
      <c r="B94" s="172">
        <v>109</v>
      </c>
      <c r="C94" s="289" t="s">
        <v>379</v>
      </c>
      <c r="D94" s="289" t="s">
        <v>380</v>
      </c>
      <c r="E94" s="289" t="s">
        <v>590</v>
      </c>
      <c r="F94" s="170">
        <v>52.49</v>
      </c>
      <c r="G94" s="605"/>
      <c r="H94" s="605"/>
      <c r="I94" s="605"/>
      <c r="J94" s="605"/>
      <c r="K94" s="605"/>
      <c r="L94" s="605"/>
      <c r="M94" s="605"/>
      <c r="N94" s="612"/>
      <c r="O94" s="608"/>
      <c r="P94" s="652"/>
      <c r="Q94" s="1"/>
    </row>
    <row r="95" spans="1:17" s="169" customFormat="1" ht="13.5" customHeight="1">
      <c r="A95" s="631"/>
      <c r="B95" s="277">
        <v>115</v>
      </c>
      <c r="C95" s="303" t="s">
        <v>848</v>
      </c>
      <c r="D95" s="303" t="s">
        <v>849</v>
      </c>
      <c r="E95" s="303" t="s">
        <v>590</v>
      </c>
      <c r="F95" s="304">
        <v>0.32</v>
      </c>
      <c r="G95" s="606"/>
      <c r="H95" s="606"/>
      <c r="I95" s="606"/>
      <c r="J95" s="606"/>
      <c r="K95" s="606"/>
      <c r="L95" s="606"/>
      <c r="M95" s="606"/>
      <c r="N95" s="603"/>
      <c r="O95" s="609"/>
      <c r="P95" s="652"/>
      <c r="Q95" s="1"/>
    </row>
    <row r="96" spans="1:17" s="169" customFormat="1" ht="13.5" customHeight="1">
      <c r="A96" s="629">
        <v>59</v>
      </c>
      <c r="B96" s="277">
        <v>109</v>
      </c>
      <c r="C96" s="303" t="s">
        <v>379</v>
      </c>
      <c r="D96" s="303" t="s">
        <v>380</v>
      </c>
      <c r="E96" s="303" t="s">
        <v>668</v>
      </c>
      <c r="F96" s="304">
        <v>64.47</v>
      </c>
      <c r="G96" s="604">
        <f>(F96+F97+F98)/4/7</f>
        <v>4.6692857142857145</v>
      </c>
      <c r="H96" s="604">
        <f aca="true" t="shared" si="20" ref="H96:M96">G96</f>
        <v>4.6692857142857145</v>
      </c>
      <c r="I96" s="604">
        <f t="shared" si="20"/>
        <v>4.6692857142857145</v>
      </c>
      <c r="J96" s="604">
        <f t="shared" si="20"/>
        <v>4.6692857142857145</v>
      </c>
      <c r="K96" s="604">
        <f t="shared" si="20"/>
        <v>4.6692857142857145</v>
      </c>
      <c r="L96" s="604">
        <f t="shared" si="20"/>
        <v>4.6692857142857145</v>
      </c>
      <c r="M96" s="604">
        <f t="shared" si="20"/>
        <v>4.6692857142857145</v>
      </c>
      <c r="N96" s="602">
        <v>7</v>
      </c>
      <c r="O96" s="607" t="s">
        <v>901</v>
      </c>
      <c r="P96" s="176"/>
      <c r="Q96" s="1"/>
    </row>
    <row r="97" spans="1:17" s="169" customFormat="1" ht="13.5" customHeight="1">
      <c r="A97" s="630"/>
      <c r="B97" s="277">
        <v>109</v>
      </c>
      <c r="C97" s="303" t="s">
        <v>379</v>
      </c>
      <c r="D97" s="303" t="s">
        <v>380</v>
      </c>
      <c r="E97" s="303" t="s">
        <v>891</v>
      </c>
      <c r="F97" s="304">
        <v>66.18</v>
      </c>
      <c r="G97" s="605"/>
      <c r="H97" s="605"/>
      <c r="I97" s="605"/>
      <c r="J97" s="605"/>
      <c r="K97" s="605"/>
      <c r="L97" s="605"/>
      <c r="M97" s="605"/>
      <c r="N97" s="612"/>
      <c r="O97" s="608"/>
      <c r="P97" s="176"/>
      <c r="Q97" s="1"/>
    </row>
    <row r="98" spans="1:17" s="169" customFormat="1" ht="13.5" customHeight="1">
      <c r="A98" s="630"/>
      <c r="B98" s="347">
        <v>788</v>
      </c>
      <c r="C98" s="348" t="s">
        <v>675</v>
      </c>
      <c r="D98" s="348" t="s">
        <v>386</v>
      </c>
      <c r="E98" s="349" t="s">
        <v>668</v>
      </c>
      <c r="F98" s="345">
        <v>0.09</v>
      </c>
      <c r="G98" s="605"/>
      <c r="H98" s="605"/>
      <c r="I98" s="605"/>
      <c r="J98" s="605"/>
      <c r="K98" s="605"/>
      <c r="L98" s="605"/>
      <c r="M98" s="605"/>
      <c r="N98" s="612"/>
      <c r="O98" s="608"/>
      <c r="P98" s="176"/>
      <c r="Q98" s="1"/>
    </row>
    <row r="99" spans="1:15" s="169" customFormat="1" ht="13.5" customHeight="1">
      <c r="A99" s="629">
        <v>60</v>
      </c>
      <c r="B99" s="305">
        <v>109</v>
      </c>
      <c r="C99" s="107" t="s">
        <v>379</v>
      </c>
      <c r="D99" s="107" t="s">
        <v>244</v>
      </c>
      <c r="E99" s="107" t="s">
        <v>752</v>
      </c>
      <c r="F99" s="285">
        <v>119.39</v>
      </c>
      <c r="G99" s="604">
        <f>(F99+F100+F102)/4/7</f>
        <v>4.270357142857143</v>
      </c>
      <c r="H99" s="604">
        <f aca="true" t="shared" si="21" ref="H99:M99">G99</f>
        <v>4.270357142857143</v>
      </c>
      <c r="I99" s="604">
        <f t="shared" si="21"/>
        <v>4.270357142857143</v>
      </c>
      <c r="J99" s="604">
        <f t="shared" si="21"/>
        <v>4.270357142857143</v>
      </c>
      <c r="K99" s="604">
        <f t="shared" si="21"/>
        <v>4.270357142857143</v>
      </c>
      <c r="L99" s="604">
        <f t="shared" si="21"/>
        <v>4.270357142857143</v>
      </c>
      <c r="M99" s="604">
        <f t="shared" si="21"/>
        <v>4.270357142857143</v>
      </c>
      <c r="N99" s="306">
        <v>6</v>
      </c>
      <c r="O99" s="607" t="s">
        <v>901</v>
      </c>
    </row>
    <row r="100" spans="1:15" s="169" customFormat="1" ht="13.5" customHeight="1">
      <c r="A100" s="630"/>
      <c r="B100" s="305">
        <v>423</v>
      </c>
      <c r="C100" s="107" t="s">
        <v>753</v>
      </c>
      <c r="D100" s="107" t="s">
        <v>385</v>
      </c>
      <c r="E100" s="107" t="s">
        <v>754</v>
      </c>
      <c r="F100" s="285">
        <v>0.03</v>
      </c>
      <c r="G100" s="605"/>
      <c r="H100" s="605"/>
      <c r="I100" s="605"/>
      <c r="J100" s="605"/>
      <c r="K100" s="605"/>
      <c r="L100" s="605"/>
      <c r="M100" s="605"/>
      <c r="N100" s="306" t="s">
        <v>384</v>
      </c>
      <c r="O100" s="608"/>
    </row>
    <row r="101" spans="1:15" s="169" customFormat="1" ht="13.5" customHeight="1">
      <c r="A101" s="630"/>
      <c r="B101" s="305">
        <v>777</v>
      </c>
      <c r="C101" s="107" t="s">
        <v>507</v>
      </c>
      <c r="D101" s="107" t="s">
        <v>755</v>
      </c>
      <c r="E101" s="107" t="s">
        <v>756</v>
      </c>
      <c r="F101" s="285"/>
      <c r="G101" s="605"/>
      <c r="H101" s="605"/>
      <c r="I101" s="605"/>
      <c r="J101" s="605"/>
      <c r="K101" s="605"/>
      <c r="L101" s="605"/>
      <c r="M101" s="605"/>
      <c r="N101" s="306" t="s">
        <v>384</v>
      </c>
      <c r="O101" s="608"/>
    </row>
    <row r="102" spans="1:15" s="169" customFormat="1" ht="13.5" customHeight="1">
      <c r="A102" s="631"/>
      <c r="B102" s="172">
        <v>1234</v>
      </c>
      <c r="C102" s="143" t="s">
        <v>757</v>
      </c>
      <c r="D102" s="143"/>
      <c r="E102" s="143" t="s">
        <v>754</v>
      </c>
      <c r="F102" s="283">
        <v>0.15</v>
      </c>
      <c r="G102" s="606"/>
      <c r="H102" s="606"/>
      <c r="I102" s="606"/>
      <c r="J102" s="606"/>
      <c r="K102" s="606"/>
      <c r="L102" s="606"/>
      <c r="M102" s="606"/>
      <c r="N102" s="350" t="s">
        <v>384</v>
      </c>
      <c r="O102" s="609"/>
    </row>
    <row r="103" spans="1:16" s="169" customFormat="1" ht="13.5" customHeight="1">
      <c r="A103" s="282">
        <v>61</v>
      </c>
      <c r="B103" s="172">
        <v>109</v>
      </c>
      <c r="C103" s="143" t="s">
        <v>379</v>
      </c>
      <c r="D103" s="143" t="s">
        <v>380</v>
      </c>
      <c r="E103" s="143" t="s">
        <v>122</v>
      </c>
      <c r="F103" s="295">
        <v>64.34</v>
      </c>
      <c r="G103" s="604">
        <f>(F103+F104)/4/7</f>
        <v>2.3002499999999997</v>
      </c>
      <c r="H103" s="604">
        <f aca="true" t="shared" si="22" ref="H103:M103">G103</f>
        <v>2.3002499999999997</v>
      </c>
      <c r="I103" s="604">
        <f t="shared" si="22"/>
        <v>2.3002499999999997</v>
      </c>
      <c r="J103" s="604">
        <f t="shared" si="22"/>
        <v>2.3002499999999997</v>
      </c>
      <c r="K103" s="604">
        <f t="shared" si="22"/>
        <v>2.3002499999999997</v>
      </c>
      <c r="L103" s="604">
        <f t="shared" si="22"/>
        <v>2.3002499999999997</v>
      </c>
      <c r="M103" s="604">
        <f t="shared" si="22"/>
        <v>2.3002499999999997</v>
      </c>
      <c r="N103" s="284">
        <v>6</v>
      </c>
      <c r="O103" s="607" t="s">
        <v>901</v>
      </c>
      <c r="P103" s="634"/>
    </row>
    <row r="104" spans="1:16" s="169" customFormat="1" ht="13.5" customHeight="1">
      <c r="A104" s="282">
        <v>62</v>
      </c>
      <c r="B104" s="172">
        <v>741</v>
      </c>
      <c r="C104" s="143" t="s">
        <v>123</v>
      </c>
      <c r="D104" s="143" t="s">
        <v>124</v>
      </c>
      <c r="E104" s="143" t="s">
        <v>122</v>
      </c>
      <c r="F104" s="295">
        <v>0.067</v>
      </c>
      <c r="G104" s="606"/>
      <c r="H104" s="606"/>
      <c r="I104" s="606"/>
      <c r="J104" s="606"/>
      <c r="K104" s="606"/>
      <c r="L104" s="606"/>
      <c r="M104" s="606"/>
      <c r="N104" s="283" t="s">
        <v>384</v>
      </c>
      <c r="O104" s="609"/>
      <c r="P104" s="634"/>
    </row>
    <row r="105" spans="1:15" s="177" customFormat="1" ht="13.5" customHeight="1">
      <c r="A105" s="282">
        <v>63</v>
      </c>
      <c r="B105" s="305">
        <v>109</v>
      </c>
      <c r="C105" s="286" t="s">
        <v>379</v>
      </c>
      <c r="D105" s="437" t="s">
        <v>244</v>
      </c>
      <c r="E105" s="302" t="s">
        <v>710</v>
      </c>
      <c r="F105" s="285">
        <v>39.1</v>
      </c>
      <c r="G105" s="267">
        <f>F105/4/7</f>
        <v>1.3964285714285716</v>
      </c>
      <c r="H105" s="267">
        <f>G105</f>
        <v>1.3964285714285716</v>
      </c>
      <c r="I105" s="267">
        <f aca="true" t="shared" si="23" ref="I105:M106">H105</f>
        <v>1.3964285714285716</v>
      </c>
      <c r="J105" s="267">
        <f t="shared" si="23"/>
        <v>1.3964285714285716</v>
      </c>
      <c r="K105" s="267">
        <f t="shared" si="23"/>
        <v>1.3964285714285716</v>
      </c>
      <c r="L105" s="267">
        <f t="shared" si="23"/>
        <v>1.3964285714285716</v>
      </c>
      <c r="M105" s="267">
        <f t="shared" si="23"/>
        <v>1.3964285714285716</v>
      </c>
      <c r="N105" s="285">
        <v>4</v>
      </c>
      <c r="O105" s="307" t="s">
        <v>901</v>
      </c>
    </row>
    <row r="106" spans="1:15" s="169" customFormat="1" ht="13.5" customHeight="1">
      <c r="A106" s="282">
        <v>64</v>
      </c>
      <c r="B106" s="305">
        <v>109</v>
      </c>
      <c r="C106" s="286" t="s">
        <v>379</v>
      </c>
      <c r="D106" s="286" t="s">
        <v>244</v>
      </c>
      <c r="E106" s="308" t="s">
        <v>711</v>
      </c>
      <c r="F106" s="285">
        <v>35.13</v>
      </c>
      <c r="G106" s="267">
        <f>F106/4/7</f>
        <v>1.2546428571428572</v>
      </c>
      <c r="H106" s="267">
        <f>G106</f>
        <v>1.2546428571428572</v>
      </c>
      <c r="I106" s="267">
        <f t="shared" si="23"/>
        <v>1.2546428571428572</v>
      </c>
      <c r="J106" s="267">
        <f t="shared" si="23"/>
        <v>1.2546428571428572</v>
      </c>
      <c r="K106" s="267">
        <f t="shared" si="23"/>
        <v>1.2546428571428572</v>
      </c>
      <c r="L106" s="267">
        <f t="shared" si="23"/>
        <v>1.2546428571428572</v>
      </c>
      <c r="M106" s="267">
        <f t="shared" si="23"/>
        <v>1.2546428571428572</v>
      </c>
      <c r="N106" s="285">
        <v>4</v>
      </c>
      <c r="O106" s="307" t="s">
        <v>901</v>
      </c>
    </row>
    <row r="107" spans="1:15" s="169" customFormat="1" ht="13.5" customHeight="1">
      <c r="A107" s="629">
        <v>65</v>
      </c>
      <c r="B107" s="305">
        <v>132</v>
      </c>
      <c r="C107" s="107" t="s">
        <v>428</v>
      </c>
      <c r="D107" s="107" t="s">
        <v>385</v>
      </c>
      <c r="E107" s="107" t="s">
        <v>724</v>
      </c>
      <c r="F107" s="285">
        <v>0.56</v>
      </c>
      <c r="G107" s="653">
        <f>(F107+F108+F109)/4/7</f>
        <v>3.8985714285714286</v>
      </c>
      <c r="H107" s="653">
        <f>G107</f>
        <v>3.8985714285714286</v>
      </c>
      <c r="I107" s="653">
        <f>H107</f>
        <v>3.8985714285714286</v>
      </c>
      <c r="J107" s="653">
        <f>I107</f>
        <v>3.8985714285714286</v>
      </c>
      <c r="K107" s="653">
        <f>J107</f>
        <v>3.8985714285714286</v>
      </c>
      <c r="L107" s="653">
        <f>K107</f>
        <v>3.8985714285714286</v>
      </c>
      <c r="M107" s="653">
        <f>L107</f>
        <v>3.8985714285714286</v>
      </c>
      <c r="N107" s="635">
        <v>6</v>
      </c>
      <c r="O107" s="657" t="s">
        <v>901</v>
      </c>
    </row>
    <row r="108" spans="1:15" s="169" customFormat="1" ht="13.5" customHeight="1">
      <c r="A108" s="630"/>
      <c r="B108" s="305">
        <v>1428</v>
      </c>
      <c r="C108" s="107" t="s">
        <v>725</v>
      </c>
      <c r="D108" s="107"/>
      <c r="E108" s="107" t="s">
        <v>726</v>
      </c>
      <c r="F108" s="285">
        <v>1.82</v>
      </c>
      <c r="G108" s="654"/>
      <c r="H108" s="656"/>
      <c r="I108" s="656"/>
      <c r="J108" s="656"/>
      <c r="K108" s="656"/>
      <c r="L108" s="656"/>
      <c r="M108" s="656"/>
      <c r="N108" s="656"/>
      <c r="O108" s="658"/>
    </row>
    <row r="109" spans="1:15" s="178" customFormat="1" ht="13.5" customHeight="1">
      <c r="A109" s="631"/>
      <c r="B109" s="305">
        <v>109</v>
      </c>
      <c r="C109" s="309" t="s">
        <v>379</v>
      </c>
      <c r="D109" s="309" t="s">
        <v>244</v>
      </c>
      <c r="E109" s="310" t="s">
        <v>727</v>
      </c>
      <c r="F109" s="285">
        <v>106.78</v>
      </c>
      <c r="G109" s="655"/>
      <c r="H109" s="636"/>
      <c r="I109" s="636"/>
      <c r="J109" s="636"/>
      <c r="K109" s="636"/>
      <c r="L109" s="636"/>
      <c r="M109" s="636"/>
      <c r="N109" s="636"/>
      <c r="O109" s="659"/>
    </row>
    <row r="110" spans="1:15" s="169" customFormat="1" ht="13.5" customHeight="1">
      <c r="A110" s="629">
        <v>66</v>
      </c>
      <c r="B110" s="172">
        <v>109</v>
      </c>
      <c r="C110" s="143" t="s">
        <v>379</v>
      </c>
      <c r="D110" s="143" t="s">
        <v>380</v>
      </c>
      <c r="E110" s="143" t="s">
        <v>826</v>
      </c>
      <c r="F110" s="170">
        <v>68.66</v>
      </c>
      <c r="G110" s="604">
        <f>(F110+F111+F113+F114)/4/7</f>
        <v>2.467392857142857</v>
      </c>
      <c r="H110" s="604">
        <f aca="true" t="shared" si="24" ref="H110:M110">G110</f>
        <v>2.467392857142857</v>
      </c>
      <c r="I110" s="604">
        <f t="shared" si="24"/>
        <v>2.467392857142857</v>
      </c>
      <c r="J110" s="604">
        <f t="shared" si="24"/>
        <v>2.467392857142857</v>
      </c>
      <c r="K110" s="604">
        <f t="shared" si="24"/>
        <v>2.467392857142857</v>
      </c>
      <c r="L110" s="604">
        <f t="shared" si="24"/>
        <v>2.467392857142857</v>
      </c>
      <c r="M110" s="604">
        <f t="shared" si="24"/>
        <v>2.467392857142857</v>
      </c>
      <c r="N110" s="602">
        <v>5</v>
      </c>
      <c r="O110" s="607" t="s">
        <v>901</v>
      </c>
    </row>
    <row r="111" spans="1:15" s="169" customFormat="1" ht="13.5" customHeight="1">
      <c r="A111" s="630"/>
      <c r="B111" s="172" t="s">
        <v>315</v>
      </c>
      <c r="C111" s="143" t="s">
        <v>316</v>
      </c>
      <c r="D111" s="143" t="s">
        <v>824</v>
      </c>
      <c r="E111" s="143" t="s">
        <v>825</v>
      </c>
      <c r="F111" s="170">
        <v>0.309</v>
      </c>
      <c r="G111" s="605"/>
      <c r="H111" s="605"/>
      <c r="I111" s="605"/>
      <c r="J111" s="605"/>
      <c r="K111" s="605"/>
      <c r="L111" s="605"/>
      <c r="M111" s="605"/>
      <c r="N111" s="612"/>
      <c r="O111" s="608"/>
    </row>
    <row r="112" spans="1:15" s="169" customFormat="1" ht="13.5" customHeight="1">
      <c r="A112" s="630"/>
      <c r="B112" s="172">
        <v>777</v>
      </c>
      <c r="C112" s="143" t="s">
        <v>507</v>
      </c>
      <c r="D112" s="143" t="s">
        <v>827</v>
      </c>
      <c r="E112" s="143" t="s">
        <v>828</v>
      </c>
      <c r="F112" s="170"/>
      <c r="G112" s="605"/>
      <c r="H112" s="605"/>
      <c r="I112" s="605"/>
      <c r="J112" s="605"/>
      <c r="K112" s="605"/>
      <c r="L112" s="605"/>
      <c r="M112" s="605"/>
      <c r="N112" s="612"/>
      <c r="O112" s="608"/>
    </row>
    <row r="113" spans="1:15" s="169" customFormat="1" ht="13.5" customHeight="1">
      <c r="A113" s="630"/>
      <c r="B113" s="172">
        <v>2172</v>
      </c>
      <c r="C113" s="143" t="s">
        <v>829</v>
      </c>
      <c r="D113" s="143" t="s">
        <v>385</v>
      </c>
      <c r="E113" s="143" t="s">
        <v>828</v>
      </c>
      <c r="F113" s="170">
        <v>0.068</v>
      </c>
      <c r="G113" s="605"/>
      <c r="H113" s="605"/>
      <c r="I113" s="605"/>
      <c r="J113" s="605"/>
      <c r="K113" s="605"/>
      <c r="L113" s="605"/>
      <c r="M113" s="605"/>
      <c r="N113" s="612"/>
      <c r="O113" s="608"/>
    </row>
    <row r="114" spans="1:15" s="169" customFormat="1" ht="13.5" customHeight="1">
      <c r="A114" s="631"/>
      <c r="B114" s="172">
        <v>175</v>
      </c>
      <c r="C114" s="143" t="s">
        <v>838</v>
      </c>
      <c r="D114" s="143" t="s">
        <v>385</v>
      </c>
      <c r="E114" s="143" t="s">
        <v>839</v>
      </c>
      <c r="F114" s="170">
        <v>0.05</v>
      </c>
      <c r="G114" s="606"/>
      <c r="H114" s="606"/>
      <c r="I114" s="606"/>
      <c r="J114" s="606"/>
      <c r="K114" s="606"/>
      <c r="L114" s="606"/>
      <c r="M114" s="606"/>
      <c r="N114" s="603"/>
      <c r="O114" s="609"/>
    </row>
    <row r="115" spans="1:15" s="169" customFormat="1" ht="13.5" customHeight="1">
      <c r="A115" s="282">
        <v>67</v>
      </c>
      <c r="B115" s="172">
        <v>109</v>
      </c>
      <c r="C115" s="143" t="s">
        <v>379</v>
      </c>
      <c r="D115" s="143" t="s">
        <v>380</v>
      </c>
      <c r="E115" s="143" t="s">
        <v>830</v>
      </c>
      <c r="F115" s="170">
        <v>41.79</v>
      </c>
      <c r="G115" s="170">
        <f>$F115/4/7</f>
        <v>1.4925</v>
      </c>
      <c r="H115" s="170">
        <f aca="true" t="shared" si="25" ref="H115:M116">G115</f>
        <v>1.4925</v>
      </c>
      <c r="I115" s="170">
        <f t="shared" si="25"/>
        <v>1.4925</v>
      </c>
      <c r="J115" s="170">
        <f t="shared" si="25"/>
        <v>1.4925</v>
      </c>
      <c r="K115" s="170">
        <f t="shared" si="25"/>
        <v>1.4925</v>
      </c>
      <c r="L115" s="170">
        <f t="shared" si="25"/>
        <v>1.4925</v>
      </c>
      <c r="M115" s="170">
        <f t="shared" si="25"/>
        <v>1.4925</v>
      </c>
      <c r="N115" s="283">
        <v>5</v>
      </c>
      <c r="O115" s="294" t="s">
        <v>901</v>
      </c>
    </row>
    <row r="116" spans="1:15" s="169" customFormat="1" ht="13.5" customHeight="1">
      <c r="A116" s="629">
        <v>68</v>
      </c>
      <c r="B116" s="305">
        <v>109</v>
      </c>
      <c r="C116" s="107" t="s">
        <v>760</v>
      </c>
      <c r="D116" s="107" t="s">
        <v>244</v>
      </c>
      <c r="E116" s="107" t="s">
        <v>760</v>
      </c>
      <c r="F116" s="285">
        <v>62.51</v>
      </c>
      <c r="G116" s="604">
        <f>(F116+F117+F118+F119+F120)/4/7</f>
        <v>2.299142857142857</v>
      </c>
      <c r="H116" s="604">
        <f t="shared" si="25"/>
        <v>2.299142857142857</v>
      </c>
      <c r="I116" s="604">
        <f t="shared" si="25"/>
        <v>2.299142857142857</v>
      </c>
      <c r="J116" s="604">
        <f t="shared" si="25"/>
        <v>2.299142857142857</v>
      </c>
      <c r="K116" s="604">
        <f t="shared" si="25"/>
        <v>2.299142857142857</v>
      </c>
      <c r="L116" s="604">
        <f t="shared" si="25"/>
        <v>2.299142857142857</v>
      </c>
      <c r="M116" s="604">
        <f t="shared" si="25"/>
        <v>2.299142857142857</v>
      </c>
      <c r="N116" s="602">
        <v>6</v>
      </c>
      <c r="O116" s="657" t="s">
        <v>901</v>
      </c>
    </row>
    <row r="117" spans="1:15" s="169" customFormat="1" ht="13.5" customHeight="1">
      <c r="A117" s="630"/>
      <c r="B117" s="305">
        <v>38</v>
      </c>
      <c r="C117" s="107" t="s">
        <v>453</v>
      </c>
      <c r="D117" s="107" t="s">
        <v>761</v>
      </c>
      <c r="E117" s="107" t="s">
        <v>762</v>
      </c>
      <c r="F117" s="285">
        <v>1</v>
      </c>
      <c r="G117" s="605"/>
      <c r="H117" s="605"/>
      <c r="I117" s="605"/>
      <c r="J117" s="605"/>
      <c r="K117" s="605"/>
      <c r="L117" s="605"/>
      <c r="M117" s="605"/>
      <c r="N117" s="612"/>
      <c r="O117" s="658"/>
    </row>
    <row r="118" spans="1:15" s="169" customFormat="1" ht="13.5" customHeight="1">
      <c r="A118" s="630"/>
      <c r="B118" s="305">
        <v>437</v>
      </c>
      <c r="C118" s="107" t="s">
        <v>763</v>
      </c>
      <c r="D118" s="107" t="s">
        <v>386</v>
      </c>
      <c r="E118" s="107" t="s">
        <v>762</v>
      </c>
      <c r="F118" s="285">
        <v>0.29</v>
      </c>
      <c r="G118" s="605"/>
      <c r="H118" s="605"/>
      <c r="I118" s="605"/>
      <c r="J118" s="605"/>
      <c r="K118" s="605"/>
      <c r="L118" s="605"/>
      <c r="M118" s="605"/>
      <c r="N118" s="612"/>
      <c r="O118" s="658"/>
    </row>
    <row r="119" spans="1:15" s="169" customFormat="1" ht="13.5" customHeight="1">
      <c r="A119" s="630"/>
      <c r="B119" s="305">
        <v>1212</v>
      </c>
      <c r="C119" s="107" t="s">
        <v>454</v>
      </c>
      <c r="D119" s="107" t="s">
        <v>385</v>
      </c>
      <c r="E119" s="107" t="s">
        <v>762</v>
      </c>
      <c r="F119" s="285">
        <v>0.22</v>
      </c>
      <c r="G119" s="605"/>
      <c r="H119" s="605"/>
      <c r="I119" s="605"/>
      <c r="J119" s="605"/>
      <c r="K119" s="605"/>
      <c r="L119" s="605"/>
      <c r="M119" s="605"/>
      <c r="N119" s="612"/>
      <c r="O119" s="658"/>
    </row>
    <row r="120" spans="1:15" s="169" customFormat="1" ht="13.5" customHeight="1">
      <c r="A120" s="631"/>
      <c r="B120" s="305">
        <v>2682</v>
      </c>
      <c r="C120" s="107" t="s">
        <v>764</v>
      </c>
      <c r="D120" s="107" t="s">
        <v>383</v>
      </c>
      <c r="E120" s="107" t="s">
        <v>765</v>
      </c>
      <c r="F120" s="285">
        <v>0.356</v>
      </c>
      <c r="G120" s="606"/>
      <c r="H120" s="606"/>
      <c r="I120" s="606"/>
      <c r="J120" s="606"/>
      <c r="K120" s="606"/>
      <c r="L120" s="606"/>
      <c r="M120" s="606"/>
      <c r="N120" s="603"/>
      <c r="O120" s="659"/>
    </row>
    <row r="121" spans="1:15" s="169" customFormat="1" ht="13.5" customHeight="1">
      <c r="A121" s="269">
        <v>69</v>
      </c>
      <c r="B121" s="305">
        <v>109</v>
      </c>
      <c r="C121" s="107" t="s">
        <v>379</v>
      </c>
      <c r="D121" s="107" t="s">
        <v>244</v>
      </c>
      <c r="E121" s="107" t="s">
        <v>766</v>
      </c>
      <c r="F121" s="285">
        <v>62.51</v>
      </c>
      <c r="G121" s="170">
        <f>F121/4/6</f>
        <v>2.6045833333333333</v>
      </c>
      <c r="H121" s="170">
        <f aca="true" t="shared" si="26" ref="H121:L122">G121</f>
        <v>2.6045833333333333</v>
      </c>
      <c r="I121" s="170">
        <f t="shared" si="26"/>
        <v>2.6045833333333333</v>
      </c>
      <c r="J121" s="170">
        <f t="shared" si="26"/>
        <v>2.6045833333333333</v>
      </c>
      <c r="K121" s="170">
        <f t="shared" si="26"/>
        <v>2.6045833333333333</v>
      </c>
      <c r="L121" s="170">
        <f t="shared" si="26"/>
        <v>2.6045833333333333</v>
      </c>
      <c r="M121" s="311">
        <v>5</v>
      </c>
      <c r="N121" s="283">
        <v>5</v>
      </c>
      <c r="O121" s="312" t="s">
        <v>901</v>
      </c>
    </row>
    <row r="122" spans="1:15" s="169" customFormat="1" ht="13.5" customHeight="1">
      <c r="A122" s="601">
        <v>70</v>
      </c>
      <c r="B122" s="172">
        <v>109</v>
      </c>
      <c r="C122" s="143" t="s">
        <v>379</v>
      </c>
      <c r="D122" s="143" t="s">
        <v>380</v>
      </c>
      <c r="E122" s="143" t="s">
        <v>515</v>
      </c>
      <c r="F122" s="170">
        <v>47.62</v>
      </c>
      <c r="G122" s="660">
        <f>(F122+F123+F124)/4/7</f>
        <v>2.7849642857142856</v>
      </c>
      <c r="H122" s="660">
        <f t="shared" si="26"/>
        <v>2.7849642857142856</v>
      </c>
      <c r="I122" s="660">
        <f t="shared" si="26"/>
        <v>2.7849642857142856</v>
      </c>
      <c r="J122" s="660">
        <f t="shared" si="26"/>
        <v>2.7849642857142856</v>
      </c>
      <c r="K122" s="660">
        <f t="shared" si="26"/>
        <v>2.7849642857142856</v>
      </c>
      <c r="L122" s="660">
        <f t="shared" si="26"/>
        <v>2.7849642857142856</v>
      </c>
      <c r="M122" s="660">
        <f>L122</f>
        <v>2.7849642857142856</v>
      </c>
      <c r="N122" s="661">
        <v>3</v>
      </c>
      <c r="O122" s="664" t="s">
        <v>901</v>
      </c>
    </row>
    <row r="123" spans="1:15" s="169" customFormat="1" ht="13.5" customHeight="1">
      <c r="A123" s="601"/>
      <c r="B123" s="172">
        <v>2934</v>
      </c>
      <c r="C123" s="143" t="s">
        <v>356</v>
      </c>
      <c r="D123" s="143" t="s">
        <v>385</v>
      </c>
      <c r="E123" s="143" t="s">
        <v>515</v>
      </c>
      <c r="F123" s="170">
        <v>0.019</v>
      </c>
      <c r="G123" s="660"/>
      <c r="H123" s="660"/>
      <c r="I123" s="660"/>
      <c r="J123" s="660"/>
      <c r="K123" s="660"/>
      <c r="L123" s="660"/>
      <c r="M123" s="660"/>
      <c r="N123" s="661"/>
      <c r="O123" s="664"/>
    </row>
    <row r="124" spans="1:15" s="169" customFormat="1" ht="13.5" customHeight="1">
      <c r="A124" s="601"/>
      <c r="B124" s="172">
        <v>109</v>
      </c>
      <c r="C124" s="143" t="s">
        <v>379</v>
      </c>
      <c r="D124" s="143" t="s">
        <v>380</v>
      </c>
      <c r="E124" s="143" t="s">
        <v>517</v>
      </c>
      <c r="F124" s="170">
        <v>30.34</v>
      </c>
      <c r="G124" s="660"/>
      <c r="H124" s="660"/>
      <c r="I124" s="660"/>
      <c r="J124" s="660"/>
      <c r="K124" s="660"/>
      <c r="L124" s="660"/>
      <c r="M124" s="660"/>
      <c r="N124" s="661"/>
      <c r="O124" s="664"/>
    </row>
    <row r="125" spans="1:15" s="169" customFormat="1" ht="13.5" customHeight="1">
      <c r="A125" s="630">
        <v>71</v>
      </c>
      <c r="B125" s="172">
        <v>109</v>
      </c>
      <c r="C125" s="143" t="s">
        <v>379</v>
      </c>
      <c r="D125" s="143" t="s">
        <v>380</v>
      </c>
      <c r="E125" s="143" t="s">
        <v>516</v>
      </c>
      <c r="F125" s="170">
        <v>24.87</v>
      </c>
      <c r="G125" s="604">
        <f>(F126+F125)/4/7</f>
        <v>3.6182142857142856</v>
      </c>
      <c r="H125" s="604">
        <f aca="true" t="shared" si="27" ref="H125:M125">G125</f>
        <v>3.6182142857142856</v>
      </c>
      <c r="I125" s="604">
        <f t="shared" si="27"/>
        <v>3.6182142857142856</v>
      </c>
      <c r="J125" s="604">
        <f t="shared" si="27"/>
        <v>3.6182142857142856</v>
      </c>
      <c r="K125" s="604">
        <f t="shared" si="27"/>
        <v>3.6182142857142856</v>
      </c>
      <c r="L125" s="604">
        <f t="shared" si="27"/>
        <v>3.6182142857142856</v>
      </c>
      <c r="M125" s="604">
        <f t="shared" si="27"/>
        <v>3.6182142857142856</v>
      </c>
      <c r="N125" s="602">
        <v>4</v>
      </c>
      <c r="O125" s="665" t="s">
        <v>901</v>
      </c>
    </row>
    <row r="126" spans="1:15" s="169" customFormat="1" ht="13.5" customHeight="1">
      <c r="A126" s="631"/>
      <c r="B126" s="172">
        <v>109</v>
      </c>
      <c r="C126" s="143" t="s">
        <v>379</v>
      </c>
      <c r="D126" s="143" t="s">
        <v>380</v>
      </c>
      <c r="E126" s="143" t="s">
        <v>214</v>
      </c>
      <c r="F126" s="170">
        <v>76.44</v>
      </c>
      <c r="G126" s="606"/>
      <c r="H126" s="606"/>
      <c r="I126" s="606"/>
      <c r="J126" s="606"/>
      <c r="K126" s="606"/>
      <c r="L126" s="606"/>
      <c r="M126" s="606"/>
      <c r="N126" s="603"/>
      <c r="O126" s="666"/>
    </row>
    <row r="127" spans="1:15" s="169" customFormat="1" ht="13.5" customHeight="1">
      <c r="A127" s="629">
        <v>72</v>
      </c>
      <c r="B127" s="172">
        <v>109</v>
      </c>
      <c r="C127" s="143" t="s">
        <v>379</v>
      </c>
      <c r="D127" s="143" t="s">
        <v>380</v>
      </c>
      <c r="E127" s="143" t="s">
        <v>211</v>
      </c>
      <c r="F127" s="170">
        <v>23.436</v>
      </c>
      <c r="G127" s="604">
        <f>(F127+F128)/4/7</f>
        <v>1.7450714285714284</v>
      </c>
      <c r="H127" s="604">
        <f aca="true" t="shared" si="28" ref="H127:M127">G127</f>
        <v>1.7450714285714284</v>
      </c>
      <c r="I127" s="604">
        <f t="shared" si="28"/>
        <v>1.7450714285714284</v>
      </c>
      <c r="J127" s="604">
        <f t="shared" si="28"/>
        <v>1.7450714285714284</v>
      </c>
      <c r="K127" s="604">
        <f t="shared" si="28"/>
        <v>1.7450714285714284</v>
      </c>
      <c r="L127" s="604">
        <f t="shared" si="28"/>
        <v>1.7450714285714284</v>
      </c>
      <c r="M127" s="604">
        <f t="shared" si="28"/>
        <v>1.7450714285714284</v>
      </c>
      <c r="N127" s="602">
        <v>6</v>
      </c>
      <c r="O127" s="607" t="s">
        <v>901</v>
      </c>
    </row>
    <row r="128" spans="1:15" s="169" customFormat="1" ht="13.5" customHeight="1">
      <c r="A128" s="631"/>
      <c r="B128" s="172">
        <v>109</v>
      </c>
      <c r="C128" s="143" t="s">
        <v>379</v>
      </c>
      <c r="D128" s="143" t="s">
        <v>380</v>
      </c>
      <c r="E128" s="143" t="s">
        <v>212</v>
      </c>
      <c r="F128" s="170">
        <v>25.426</v>
      </c>
      <c r="G128" s="606"/>
      <c r="H128" s="606"/>
      <c r="I128" s="606"/>
      <c r="J128" s="606"/>
      <c r="K128" s="606"/>
      <c r="L128" s="606"/>
      <c r="M128" s="606"/>
      <c r="N128" s="603"/>
      <c r="O128" s="609"/>
    </row>
    <row r="129" spans="1:15" s="169" customFormat="1" ht="13.5" customHeight="1">
      <c r="A129" s="629">
        <v>73</v>
      </c>
      <c r="B129" s="172">
        <v>109</v>
      </c>
      <c r="C129" s="143" t="s">
        <v>379</v>
      </c>
      <c r="D129" s="143" t="s">
        <v>380</v>
      </c>
      <c r="E129" s="143" t="s">
        <v>213</v>
      </c>
      <c r="F129" s="170">
        <v>25.308</v>
      </c>
      <c r="G129" s="604">
        <f>(F129+F130)/4/7</f>
        <v>1.8633214285714286</v>
      </c>
      <c r="H129" s="604">
        <f aca="true" t="shared" si="29" ref="H129:M129">G129</f>
        <v>1.8633214285714286</v>
      </c>
      <c r="I129" s="604">
        <f t="shared" si="29"/>
        <v>1.8633214285714286</v>
      </c>
      <c r="J129" s="604">
        <f t="shared" si="29"/>
        <v>1.8633214285714286</v>
      </c>
      <c r="K129" s="604">
        <f t="shared" si="29"/>
        <v>1.8633214285714286</v>
      </c>
      <c r="L129" s="604">
        <f t="shared" si="29"/>
        <v>1.8633214285714286</v>
      </c>
      <c r="M129" s="604">
        <f t="shared" si="29"/>
        <v>1.8633214285714286</v>
      </c>
      <c r="N129" s="602">
        <v>4</v>
      </c>
      <c r="O129" s="607" t="s">
        <v>901</v>
      </c>
    </row>
    <row r="130" spans="1:15" s="169" customFormat="1" ht="13.5" customHeight="1">
      <c r="A130" s="631"/>
      <c r="B130" s="172">
        <v>109</v>
      </c>
      <c r="C130" s="143" t="s">
        <v>379</v>
      </c>
      <c r="D130" s="143" t="s">
        <v>380</v>
      </c>
      <c r="E130" s="143" t="s">
        <v>215</v>
      </c>
      <c r="F130" s="170">
        <v>26.865</v>
      </c>
      <c r="G130" s="606"/>
      <c r="H130" s="606"/>
      <c r="I130" s="606"/>
      <c r="J130" s="606"/>
      <c r="K130" s="606"/>
      <c r="L130" s="606"/>
      <c r="M130" s="606"/>
      <c r="N130" s="603"/>
      <c r="O130" s="609"/>
    </row>
    <row r="131" spans="1:15" s="169" customFormat="1" ht="13.5" customHeight="1">
      <c r="A131" s="282">
        <v>74</v>
      </c>
      <c r="B131" s="172">
        <v>109</v>
      </c>
      <c r="C131" s="143" t="s">
        <v>379</v>
      </c>
      <c r="D131" s="143" t="s">
        <v>380</v>
      </c>
      <c r="E131" s="143" t="s">
        <v>91</v>
      </c>
      <c r="F131" s="170">
        <v>138.3</v>
      </c>
      <c r="G131" s="604">
        <f>(F131+F132)/4/7</f>
        <v>7.201428571428572</v>
      </c>
      <c r="H131" s="604">
        <f aca="true" t="shared" si="30" ref="H131:M131">G131</f>
        <v>7.201428571428572</v>
      </c>
      <c r="I131" s="604">
        <f t="shared" si="30"/>
        <v>7.201428571428572</v>
      </c>
      <c r="J131" s="604">
        <f t="shared" si="30"/>
        <v>7.201428571428572</v>
      </c>
      <c r="K131" s="604">
        <f t="shared" si="30"/>
        <v>7.201428571428572</v>
      </c>
      <c r="L131" s="604">
        <f t="shared" si="30"/>
        <v>7.201428571428572</v>
      </c>
      <c r="M131" s="604">
        <f t="shared" si="30"/>
        <v>7.201428571428572</v>
      </c>
      <c r="N131" s="602">
        <v>7</v>
      </c>
      <c r="O131" s="668" t="s">
        <v>1543</v>
      </c>
    </row>
    <row r="132" spans="1:15" s="479" customFormat="1" ht="15.75" customHeight="1">
      <c r="A132" s="282">
        <v>75</v>
      </c>
      <c r="B132" s="499">
        <v>109</v>
      </c>
      <c r="C132" s="500" t="s">
        <v>379</v>
      </c>
      <c r="D132" s="500" t="s">
        <v>380</v>
      </c>
      <c r="E132" s="501" t="s">
        <v>673</v>
      </c>
      <c r="F132" s="480">
        <v>63.34</v>
      </c>
      <c r="G132" s="606"/>
      <c r="H132" s="606"/>
      <c r="I132" s="606"/>
      <c r="J132" s="606"/>
      <c r="K132" s="606"/>
      <c r="L132" s="606"/>
      <c r="M132" s="606"/>
      <c r="N132" s="603"/>
      <c r="O132" s="669"/>
    </row>
    <row r="133" spans="1:15" s="169" customFormat="1" ht="13.5" customHeight="1">
      <c r="A133" s="282">
        <v>76</v>
      </c>
      <c r="B133" s="305">
        <v>109</v>
      </c>
      <c r="C133" s="107" t="s">
        <v>379</v>
      </c>
      <c r="D133" s="107" t="s">
        <v>244</v>
      </c>
      <c r="E133" s="107" t="s">
        <v>767</v>
      </c>
      <c r="F133" s="285">
        <v>52.73</v>
      </c>
      <c r="G133" s="170">
        <f>F133/4/7</f>
        <v>1.8832142857142855</v>
      </c>
      <c r="H133" s="170">
        <f aca="true" t="shared" si="31" ref="H133:M134">G133</f>
        <v>1.8832142857142855</v>
      </c>
      <c r="I133" s="170">
        <f t="shared" si="31"/>
        <v>1.8832142857142855</v>
      </c>
      <c r="J133" s="170">
        <f t="shared" si="31"/>
        <v>1.8832142857142855</v>
      </c>
      <c r="K133" s="170">
        <f t="shared" si="31"/>
        <v>1.8832142857142855</v>
      </c>
      <c r="L133" s="170">
        <f t="shared" si="31"/>
        <v>1.8832142857142855</v>
      </c>
      <c r="M133" s="170">
        <f t="shared" si="31"/>
        <v>1.8832142857142855</v>
      </c>
      <c r="N133" s="283">
        <v>4</v>
      </c>
      <c r="O133" s="294" t="s">
        <v>901</v>
      </c>
    </row>
    <row r="134" spans="1:15" s="169" customFormat="1" ht="13.5" customHeight="1">
      <c r="A134" s="282">
        <v>77</v>
      </c>
      <c r="B134" s="305">
        <v>109</v>
      </c>
      <c r="C134" s="107" t="s">
        <v>379</v>
      </c>
      <c r="D134" s="107" t="s">
        <v>244</v>
      </c>
      <c r="E134" s="107" t="s">
        <v>899</v>
      </c>
      <c r="F134" s="285">
        <v>91.12</v>
      </c>
      <c r="G134" s="170">
        <f>F134/4/7</f>
        <v>3.2542857142857144</v>
      </c>
      <c r="H134" s="170">
        <f t="shared" si="31"/>
        <v>3.2542857142857144</v>
      </c>
      <c r="I134" s="170">
        <f t="shared" si="31"/>
        <v>3.2542857142857144</v>
      </c>
      <c r="J134" s="170">
        <f t="shared" si="31"/>
        <v>3.2542857142857144</v>
      </c>
      <c r="K134" s="170">
        <f t="shared" si="31"/>
        <v>3.2542857142857144</v>
      </c>
      <c r="L134" s="170">
        <f t="shared" si="31"/>
        <v>3.2542857142857144</v>
      </c>
      <c r="M134" s="170">
        <f t="shared" si="31"/>
        <v>3.2542857142857144</v>
      </c>
      <c r="N134" s="283">
        <v>3</v>
      </c>
      <c r="O134" s="294" t="s">
        <v>901</v>
      </c>
    </row>
    <row r="135" spans="1:15" s="169" customFormat="1" ht="13.5" customHeight="1">
      <c r="A135" s="282">
        <v>78</v>
      </c>
      <c r="B135" s="314">
        <v>109</v>
      </c>
      <c r="C135" s="289" t="s">
        <v>379</v>
      </c>
      <c r="D135" s="289" t="s">
        <v>380</v>
      </c>
      <c r="E135" s="143" t="s">
        <v>101</v>
      </c>
      <c r="F135" s="295">
        <v>47.26</v>
      </c>
      <c r="G135" s="295">
        <f>F135/4/7</f>
        <v>1.6878571428571427</v>
      </c>
      <c r="H135" s="295">
        <f>G135</f>
        <v>1.6878571428571427</v>
      </c>
      <c r="I135" s="295">
        <f aca="true" t="shared" si="32" ref="I135:M137">H135</f>
        <v>1.6878571428571427</v>
      </c>
      <c r="J135" s="295">
        <f t="shared" si="32"/>
        <v>1.6878571428571427</v>
      </c>
      <c r="K135" s="295">
        <f t="shared" si="32"/>
        <v>1.6878571428571427</v>
      </c>
      <c r="L135" s="295">
        <f t="shared" si="32"/>
        <v>1.6878571428571427</v>
      </c>
      <c r="M135" s="295">
        <f t="shared" si="32"/>
        <v>1.6878571428571427</v>
      </c>
      <c r="N135" s="283">
        <v>4</v>
      </c>
      <c r="O135" s="294" t="s">
        <v>901</v>
      </c>
    </row>
    <row r="136" spans="1:15" s="169" customFormat="1" ht="13.5" customHeight="1">
      <c r="A136" s="282">
        <v>79</v>
      </c>
      <c r="B136" s="314">
        <v>109</v>
      </c>
      <c r="C136" s="289" t="s">
        <v>379</v>
      </c>
      <c r="D136" s="289" t="s">
        <v>380</v>
      </c>
      <c r="E136" s="143" t="s">
        <v>102</v>
      </c>
      <c r="F136" s="295">
        <v>72.13</v>
      </c>
      <c r="G136" s="295">
        <f>F136/4/7</f>
        <v>2.5760714285714283</v>
      </c>
      <c r="H136" s="295">
        <f>G136</f>
        <v>2.5760714285714283</v>
      </c>
      <c r="I136" s="295">
        <f t="shared" si="32"/>
        <v>2.5760714285714283</v>
      </c>
      <c r="J136" s="295">
        <f t="shared" si="32"/>
        <v>2.5760714285714283</v>
      </c>
      <c r="K136" s="295">
        <f t="shared" si="32"/>
        <v>2.5760714285714283</v>
      </c>
      <c r="L136" s="295">
        <f t="shared" si="32"/>
        <v>2.5760714285714283</v>
      </c>
      <c r="M136" s="295">
        <f t="shared" si="32"/>
        <v>2.5760714285714283</v>
      </c>
      <c r="N136" s="283">
        <v>9</v>
      </c>
      <c r="O136" s="294" t="s">
        <v>950</v>
      </c>
    </row>
    <row r="137" spans="1:15" s="169" customFormat="1" ht="13.5" customHeight="1">
      <c r="A137" s="282">
        <v>80</v>
      </c>
      <c r="B137" s="314">
        <v>109</v>
      </c>
      <c r="C137" s="289" t="s">
        <v>379</v>
      </c>
      <c r="D137" s="289" t="s">
        <v>380</v>
      </c>
      <c r="E137" s="143" t="s">
        <v>474</v>
      </c>
      <c r="F137" s="295">
        <v>53.73</v>
      </c>
      <c r="G137" s="624">
        <f>(F137+F138)/4/7</f>
        <v>2.872464285714286</v>
      </c>
      <c r="H137" s="605">
        <f>G137</f>
        <v>2.872464285714286</v>
      </c>
      <c r="I137" s="605">
        <f t="shared" si="32"/>
        <v>2.872464285714286</v>
      </c>
      <c r="J137" s="605">
        <f t="shared" si="32"/>
        <v>2.872464285714286</v>
      </c>
      <c r="K137" s="605">
        <f t="shared" si="32"/>
        <v>2.872464285714286</v>
      </c>
      <c r="L137" s="605">
        <f t="shared" si="32"/>
        <v>2.872464285714286</v>
      </c>
      <c r="M137" s="605">
        <f t="shared" si="32"/>
        <v>2.872464285714286</v>
      </c>
      <c r="N137" s="612">
        <v>4</v>
      </c>
      <c r="O137" s="616" t="s">
        <v>901</v>
      </c>
    </row>
    <row r="138" spans="1:15" s="479" customFormat="1" ht="15">
      <c r="A138" s="282">
        <v>81</v>
      </c>
      <c r="B138" s="478">
        <v>109</v>
      </c>
      <c r="C138" s="427" t="s">
        <v>379</v>
      </c>
      <c r="D138" s="427" t="s">
        <v>380</v>
      </c>
      <c r="E138" s="297" t="s">
        <v>203</v>
      </c>
      <c r="F138" s="429">
        <v>26.699</v>
      </c>
      <c r="G138" s="625"/>
      <c r="H138" s="606"/>
      <c r="I138" s="606"/>
      <c r="J138" s="606"/>
      <c r="K138" s="606"/>
      <c r="L138" s="606"/>
      <c r="M138" s="606"/>
      <c r="N138" s="603"/>
      <c r="O138" s="617"/>
    </row>
    <row r="139" spans="1:15" s="169" customFormat="1" ht="13.5" customHeight="1">
      <c r="A139" s="629">
        <v>82</v>
      </c>
      <c r="B139" s="305">
        <v>109</v>
      </c>
      <c r="C139" s="107" t="s">
        <v>379</v>
      </c>
      <c r="D139" s="107" t="s">
        <v>244</v>
      </c>
      <c r="E139" s="107" t="s">
        <v>769</v>
      </c>
      <c r="F139" s="285">
        <v>81.99</v>
      </c>
      <c r="G139" s="604">
        <f>(F139+F140+F141+F142)/4/7</f>
        <v>5.032178571428571</v>
      </c>
      <c r="H139" s="604">
        <f aca="true" t="shared" si="33" ref="H139:M139">G139</f>
        <v>5.032178571428571</v>
      </c>
      <c r="I139" s="604">
        <f t="shared" si="33"/>
        <v>5.032178571428571</v>
      </c>
      <c r="J139" s="604">
        <f t="shared" si="33"/>
        <v>5.032178571428571</v>
      </c>
      <c r="K139" s="604">
        <f t="shared" si="33"/>
        <v>5.032178571428571</v>
      </c>
      <c r="L139" s="604">
        <f t="shared" si="33"/>
        <v>5.032178571428571</v>
      </c>
      <c r="M139" s="604">
        <f t="shared" si="33"/>
        <v>5.032178571428571</v>
      </c>
      <c r="N139" s="613">
        <v>5</v>
      </c>
      <c r="O139" s="657" t="s">
        <v>901</v>
      </c>
    </row>
    <row r="140" spans="1:15" s="169" customFormat="1" ht="13.5" customHeight="1">
      <c r="A140" s="630"/>
      <c r="B140" s="305">
        <v>2916</v>
      </c>
      <c r="C140" s="107" t="s">
        <v>345</v>
      </c>
      <c r="D140" s="107"/>
      <c r="E140" s="107" t="s">
        <v>627</v>
      </c>
      <c r="F140" s="285">
        <v>0.1</v>
      </c>
      <c r="G140" s="605"/>
      <c r="H140" s="605"/>
      <c r="I140" s="605"/>
      <c r="J140" s="605"/>
      <c r="K140" s="605"/>
      <c r="L140" s="605"/>
      <c r="M140" s="605"/>
      <c r="N140" s="614"/>
      <c r="O140" s="658"/>
    </row>
    <row r="141" spans="1:15" s="169" customFormat="1" ht="13.5" customHeight="1">
      <c r="A141" s="630"/>
      <c r="B141" s="305">
        <v>109</v>
      </c>
      <c r="C141" s="107" t="s">
        <v>379</v>
      </c>
      <c r="D141" s="107" t="s">
        <v>244</v>
      </c>
      <c r="E141" s="107" t="s">
        <v>774</v>
      </c>
      <c r="F141" s="285">
        <v>58.7</v>
      </c>
      <c r="G141" s="605"/>
      <c r="H141" s="605"/>
      <c r="I141" s="605"/>
      <c r="J141" s="605"/>
      <c r="K141" s="605"/>
      <c r="L141" s="605"/>
      <c r="M141" s="605"/>
      <c r="N141" s="614"/>
      <c r="O141" s="658"/>
    </row>
    <row r="142" spans="1:15" s="169" customFormat="1" ht="13.5" customHeight="1">
      <c r="A142" s="631"/>
      <c r="B142" s="305">
        <v>2592</v>
      </c>
      <c r="C142" s="107" t="s">
        <v>775</v>
      </c>
      <c r="D142" s="107" t="s">
        <v>776</v>
      </c>
      <c r="E142" s="107" t="s">
        <v>774</v>
      </c>
      <c r="F142" s="285">
        <v>0.111</v>
      </c>
      <c r="G142" s="606"/>
      <c r="H142" s="606"/>
      <c r="I142" s="606"/>
      <c r="J142" s="606"/>
      <c r="K142" s="606"/>
      <c r="L142" s="606"/>
      <c r="M142" s="606"/>
      <c r="N142" s="615"/>
      <c r="O142" s="659"/>
    </row>
    <row r="143" spans="1:15" s="169" customFormat="1" ht="13.5" customHeight="1">
      <c r="A143" s="282">
        <v>83</v>
      </c>
      <c r="B143" s="314">
        <v>109</v>
      </c>
      <c r="C143" s="289" t="s">
        <v>379</v>
      </c>
      <c r="D143" s="289" t="s">
        <v>380</v>
      </c>
      <c r="E143" s="143" t="s">
        <v>900</v>
      </c>
      <c r="F143" s="295">
        <v>83.12</v>
      </c>
      <c r="G143" s="295">
        <f>F143/4/7</f>
        <v>2.968571428571429</v>
      </c>
      <c r="H143" s="295">
        <f aca="true" t="shared" si="34" ref="H143:M144">G143</f>
        <v>2.968571428571429</v>
      </c>
      <c r="I143" s="295">
        <f t="shared" si="34"/>
        <v>2.968571428571429</v>
      </c>
      <c r="J143" s="295">
        <f t="shared" si="34"/>
        <v>2.968571428571429</v>
      </c>
      <c r="K143" s="295">
        <f t="shared" si="34"/>
        <v>2.968571428571429</v>
      </c>
      <c r="L143" s="295">
        <f t="shared" si="34"/>
        <v>2.968571428571429</v>
      </c>
      <c r="M143" s="295">
        <f t="shared" si="34"/>
        <v>2.968571428571429</v>
      </c>
      <c r="N143" s="283">
        <v>4</v>
      </c>
      <c r="O143" s="294" t="s">
        <v>901</v>
      </c>
    </row>
    <row r="144" spans="1:16" s="169" customFormat="1" ht="13.5" customHeight="1">
      <c r="A144" s="282">
        <v>84</v>
      </c>
      <c r="B144" s="172">
        <v>109</v>
      </c>
      <c r="C144" s="289" t="s">
        <v>379</v>
      </c>
      <c r="D144" s="289" t="s">
        <v>380</v>
      </c>
      <c r="E144" s="303" t="s">
        <v>258</v>
      </c>
      <c r="F144" s="170">
        <v>36</v>
      </c>
      <c r="G144" s="170">
        <f>F144/4/7</f>
        <v>1.2857142857142858</v>
      </c>
      <c r="H144" s="170">
        <f>G144</f>
        <v>1.2857142857142858</v>
      </c>
      <c r="I144" s="170">
        <f t="shared" si="34"/>
        <v>1.2857142857142858</v>
      </c>
      <c r="J144" s="170">
        <f t="shared" si="34"/>
        <v>1.2857142857142858</v>
      </c>
      <c r="K144" s="170">
        <f t="shared" si="34"/>
        <v>1.2857142857142858</v>
      </c>
      <c r="L144" s="170">
        <f t="shared" si="34"/>
        <v>1.2857142857142858</v>
      </c>
      <c r="M144" s="170">
        <f t="shared" si="34"/>
        <v>1.2857142857142858</v>
      </c>
      <c r="N144" s="283">
        <v>2</v>
      </c>
      <c r="O144" s="294" t="s">
        <v>901</v>
      </c>
      <c r="P144" s="1"/>
    </row>
    <row r="145" spans="1:16" s="169" customFormat="1" ht="13.5" customHeight="1">
      <c r="A145" s="282">
        <v>85</v>
      </c>
      <c r="B145" s="172">
        <v>109</v>
      </c>
      <c r="C145" s="289" t="s">
        <v>379</v>
      </c>
      <c r="D145" s="289" t="s">
        <v>380</v>
      </c>
      <c r="E145" s="303" t="s">
        <v>259</v>
      </c>
      <c r="F145" s="170">
        <v>37.68</v>
      </c>
      <c r="G145" s="170">
        <f>F145/4/7</f>
        <v>1.3457142857142856</v>
      </c>
      <c r="H145" s="170">
        <f>G145</f>
        <v>1.3457142857142856</v>
      </c>
      <c r="I145" s="170">
        <f aca="true" t="shared" si="35" ref="I145:M146">H145</f>
        <v>1.3457142857142856</v>
      </c>
      <c r="J145" s="170">
        <f t="shared" si="35"/>
        <v>1.3457142857142856</v>
      </c>
      <c r="K145" s="170">
        <f t="shared" si="35"/>
        <v>1.3457142857142856</v>
      </c>
      <c r="L145" s="170">
        <f t="shared" si="35"/>
        <v>1.3457142857142856</v>
      </c>
      <c r="M145" s="170">
        <f t="shared" si="35"/>
        <v>1.3457142857142856</v>
      </c>
      <c r="N145" s="283">
        <v>2</v>
      </c>
      <c r="O145" s="294" t="s">
        <v>901</v>
      </c>
      <c r="P145" s="1"/>
    </row>
    <row r="146" spans="1:16" s="169" customFormat="1" ht="13.5" customHeight="1">
      <c r="A146" s="629">
        <v>86</v>
      </c>
      <c r="B146" s="172">
        <v>109</v>
      </c>
      <c r="C146" s="289" t="s">
        <v>379</v>
      </c>
      <c r="D146" s="289" t="s">
        <v>380</v>
      </c>
      <c r="E146" s="289" t="s">
        <v>29</v>
      </c>
      <c r="F146" s="170">
        <v>12.05</v>
      </c>
      <c r="G146" s="604">
        <f>(F146+F147)/4/7</f>
        <v>0.46071428571428574</v>
      </c>
      <c r="H146" s="604">
        <f>G146</f>
        <v>0.46071428571428574</v>
      </c>
      <c r="I146" s="604">
        <f t="shared" si="35"/>
        <v>0.46071428571428574</v>
      </c>
      <c r="J146" s="604">
        <f t="shared" si="35"/>
        <v>0.46071428571428574</v>
      </c>
      <c r="K146" s="604">
        <f t="shared" si="35"/>
        <v>0.46071428571428574</v>
      </c>
      <c r="L146" s="604">
        <f t="shared" si="35"/>
        <v>0.46071428571428574</v>
      </c>
      <c r="M146" s="604">
        <f t="shared" si="35"/>
        <v>0.46071428571428574</v>
      </c>
      <c r="N146" s="602">
        <v>3</v>
      </c>
      <c r="O146" s="662" t="s">
        <v>388</v>
      </c>
      <c r="P146" s="1"/>
    </row>
    <row r="147" spans="1:16" s="169" customFormat="1" ht="13.5" customHeight="1">
      <c r="A147" s="631"/>
      <c r="B147" s="277" t="s">
        <v>30</v>
      </c>
      <c r="C147" s="303" t="s">
        <v>31</v>
      </c>
      <c r="D147" s="315" t="s">
        <v>509</v>
      </c>
      <c r="E147" s="303" t="s">
        <v>29</v>
      </c>
      <c r="F147" s="304">
        <v>0.85</v>
      </c>
      <c r="G147" s="606"/>
      <c r="H147" s="606"/>
      <c r="I147" s="606"/>
      <c r="J147" s="606"/>
      <c r="K147" s="606"/>
      <c r="L147" s="606"/>
      <c r="M147" s="606"/>
      <c r="N147" s="603"/>
      <c r="O147" s="663"/>
      <c r="P147" s="1"/>
    </row>
    <row r="148" spans="1:15" s="169" customFormat="1" ht="13.5" customHeight="1">
      <c r="A148" s="282">
        <v>87</v>
      </c>
      <c r="B148" s="314">
        <v>109</v>
      </c>
      <c r="C148" s="289" t="s">
        <v>379</v>
      </c>
      <c r="D148" s="289" t="s">
        <v>380</v>
      </c>
      <c r="E148" s="143" t="s">
        <v>204</v>
      </c>
      <c r="F148" s="295">
        <v>71.84</v>
      </c>
      <c r="G148" s="295">
        <f>F148/4/7</f>
        <v>2.565714285714286</v>
      </c>
      <c r="H148" s="316">
        <f aca="true" t="shared" si="36" ref="H148:M149">G148</f>
        <v>2.565714285714286</v>
      </c>
      <c r="I148" s="316">
        <f t="shared" si="36"/>
        <v>2.565714285714286</v>
      </c>
      <c r="J148" s="316">
        <f t="shared" si="36"/>
        <v>2.565714285714286</v>
      </c>
      <c r="K148" s="316">
        <f t="shared" si="36"/>
        <v>2.565714285714286</v>
      </c>
      <c r="L148" s="316">
        <f t="shared" si="36"/>
        <v>2.565714285714286</v>
      </c>
      <c r="M148" s="316">
        <f t="shared" si="36"/>
        <v>2.565714285714286</v>
      </c>
      <c r="N148" s="317">
        <v>4</v>
      </c>
      <c r="O148" s="318" t="s">
        <v>388</v>
      </c>
    </row>
    <row r="149" spans="1:15" ht="13.5" customHeight="1">
      <c r="A149" s="282">
        <v>88</v>
      </c>
      <c r="B149" s="172">
        <v>109</v>
      </c>
      <c r="C149" s="143" t="s">
        <v>379</v>
      </c>
      <c r="D149" s="143" t="s">
        <v>380</v>
      </c>
      <c r="E149" s="319" t="s">
        <v>816</v>
      </c>
      <c r="F149" s="320">
        <v>52.8</v>
      </c>
      <c r="G149" s="321" t="s">
        <v>904</v>
      </c>
      <c r="H149" s="322" t="str">
        <f t="shared" si="36"/>
        <v>-</v>
      </c>
      <c r="I149" s="322" t="str">
        <f t="shared" si="36"/>
        <v>-</v>
      </c>
      <c r="J149" s="322" t="str">
        <f t="shared" si="36"/>
        <v>-</v>
      </c>
      <c r="K149" s="322" t="str">
        <f t="shared" si="36"/>
        <v>-</v>
      </c>
      <c r="L149" s="322" t="str">
        <f t="shared" si="36"/>
        <v>-</v>
      </c>
      <c r="M149" s="267">
        <f>F149/4/7</f>
        <v>1.8857142857142857</v>
      </c>
      <c r="N149" s="285">
        <v>2</v>
      </c>
      <c r="O149" s="343" t="s">
        <v>957</v>
      </c>
    </row>
    <row r="150" spans="1:15" ht="13.5" customHeight="1">
      <c r="A150" s="282">
        <v>89</v>
      </c>
      <c r="B150" s="301">
        <v>109</v>
      </c>
      <c r="C150" s="143" t="s">
        <v>379</v>
      </c>
      <c r="D150" s="143" t="s">
        <v>380</v>
      </c>
      <c r="E150" s="143" t="s">
        <v>601</v>
      </c>
      <c r="F150" s="295">
        <v>72</v>
      </c>
      <c r="G150" s="295" t="s">
        <v>904</v>
      </c>
      <c r="H150" s="295" t="s">
        <v>904</v>
      </c>
      <c r="I150" s="295" t="s">
        <v>904</v>
      </c>
      <c r="J150" s="295" t="s">
        <v>904</v>
      </c>
      <c r="K150" s="295" t="s">
        <v>904</v>
      </c>
      <c r="L150" s="295" t="s">
        <v>904</v>
      </c>
      <c r="M150" s="295">
        <f>F150/4/7</f>
        <v>2.5714285714285716</v>
      </c>
      <c r="N150" s="317">
        <v>4</v>
      </c>
      <c r="O150" s="343" t="s">
        <v>909</v>
      </c>
    </row>
    <row r="151" spans="1:15" ht="13.5" customHeight="1">
      <c r="A151" s="323">
        <v>90</v>
      </c>
      <c r="B151" s="324">
        <v>109</v>
      </c>
      <c r="C151" s="278" t="s">
        <v>379</v>
      </c>
      <c r="D151" s="278" t="s">
        <v>606</v>
      </c>
      <c r="E151" s="146" t="s">
        <v>53</v>
      </c>
      <c r="F151" s="324">
        <v>12.38</v>
      </c>
      <c r="G151" s="324">
        <f>F151/4/7</f>
        <v>0.44214285714285717</v>
      </c>
      <c r="H151" s="324">
        <f aca="true" t="shared" si="37" ref="H151:M151">G151</f>
        <v>0.44214285714285717</v>
      </c>
      <c r="I151" s="324">
        <f t="shared" si="37"/>
        <v>0.44214285714285717</v>
      </c>
      <c r="J151" s="324">
        <f t="shared" si="37"/>
        <v>0.44214285714285717</v>
      </c>
      <c r="K151" s="324">
        <f t="shared" si="37"/>
        <v>0.44214285714285717</v>
      </c>
      <c r="L151" s="324">
        <f t="shared" si="37"/>
        <v>0.44214285714285717</v>
      </c>
      <c r="M151" s="324">
        <f t="shared" si="37"/>
        <v>0.44214285714285717</v>
      </c>
      <c r="N151" s="324">
        <v>4</v>
      </c>
      <c r="O151" s="325" t="s">
        <v>913</v>
      </c>
    </row>
    <row r="152" spans="1:16" ht="13.5" customHeight="1">
      <c r="A152" s="601">
        <v>91</v>
      </c>
      <c r="B152" s="618">
        <v>600</v>
      </c>
      <c r="C152" s="607" t="s">
        <v>231</v>
      </c>
      <c r="D152" s="607" t="s">
        <v>35</v>
      </c>
      <c r="E152" s="289" t="s">
        <v>218</v>
      </c>
      <c r="F152" s="621">
        <v>210</v>
      </c>
      <c r="G152" s="604"/>
      <c r="H152" s="604">
        <f>F152/4/3</f>
        <v>17.5</v>
      </c>
      <c r="I152" s="604"/>
      <c r="J152" s="604">
        <f>H152</f>
        <v>17.5</v>
      </c>
      <c r="K152" s="604"/>
      <c r="L152" s="604">
        <f>J152</f>
        <v>17.5</v>
      </c>
      <c r="M152" s="604"/>
      <c r="N152" s="602">
        <v>38</v>
      </c>
      <c r="O152" s="607" t="s">
        <v>388</v>
      </c>
      <c r="P152" s="14"/>
    </row>
    <row r="153" spans="1:16" ht="13.5" customHeight="1">
      <c r="A153" s="601"/>
      <c r="B153" s="619"/>
      <c r="C153" s="608"/>
      <c r="D153" s="608"/>
      <c r="E153" s="289" t="s">
        <v>219</v>
      </c>
      <c r="F153" s="622"/>
      <c r="G153" s="605"/>
      <c r="H153" s="605"/>
      <c r="I153" s="605"/>
      <c r="J153" s="605"/>
      <c r="K153" s="605"/>
      <c r="L153" s="605"/>
      <c r="M153" s="605"/>
      <c r="N153" s="612"/>
      <c r="O153" s="608"/>
      <c r="P153" s="14"/>
    </row>
    <row r="154" spans="1:16" ht="13.5" customHeight="1">
      <c r="A154" s="601"/>
      <c r="B154" s="619"/>
      <c r="C154" s="608"/>
      <c r="D154" s="608"/>
      <c r="E154" s="289" t="s">
        <v>220</v>
      </c>
      <c r="F154" s="622"/>
      <c r="G154" s="605"/>
      <c r="H154" s="605"/>
      <c r="I154" s="605"/>
      <c r="J154" s="605"/>
      <c r="K154" s="605"/>
      <c r="L154" s="605"/>
      <c r="M154" s="605"/>
      <c r="N154" s="612"/>
      <c r="O154" s="608"/>
      <c r="P154" s="14"/>
    </row>
    <row r="155" spans="1:16" ht="13.5" customHeight="1">
      <c r="A155" s="601"/>
      <c r="B155" s="619"/>
      <c r="C155" s="608"/>
      <c r="D155" s="608"/>
      <c r="E155" s="289" t="s">
        <v>221</v>
      </c>
      <c r="F155" s="622"/>
      <c r="G155" s="605"/>
      <c r="H155" s="605"/>
      <c r="I155" s="605"/>
      <c r="J155" s="605"/>
      <c r="K155" s="605"/>
      <c r="L155" s="605"/>
      <c r="M155" s="605"/>
      <c r="N155" s="612"/>
      <c r="O155" s="608"/>
      <c r="P155" s="14"/>
    </row>
    <row r="156" spans="1:16" ht="13.5" customHeight="1">
      <c r="A156" s="601"/>
      <c r="B156" s="619"/>
      <c r="C156" s="608"/>
      <c r="D156" s="608"/>
      <c r="E156" s="289" t="s">
        <v>222</v>
      </c>
      <c r="F156" s="622"/>
      <c r="G156" s="605"/>
      <c r="H156" s="605"/>
      <c r="I156" s="605"/>
      <c r="J156" s="605"/>
      <c r="K156" s="605"/>
      <c r="L156" s="605"/>
      <c r="M156" s="605"/>
      <c r="N156" s="612"/>
      <c r="O156" s="608"/>
      <c r="P156" s="14"/>
    </row>
    <row r="157" spans="1:16" ht="13.5" customHeight="1">
      <c r="A157" s="601"/>
      <c r="B157" s="619"/>
      <c r="C157" s="608"/>
      <c r="D157" s="608"/>
      <c r="E157" s="289" t="s">
        <v>223</v>
      </c>
      <c r="F157" s="622"/>
      <c r="G157" s="605"/>
      <c r="H157" s="605"/>
      <c r="I157" s="605"/>
      <c r="J157" s="605"/>
      <c r="K157" s="605"/>
      <c r="L157" s="605"/>
      <c r="M157" s="605"/>
      <c r="N157" s="612"/>
      <c r="O157" s="608"/>
      <c r="P157" s="14"/>
    </row>
    <row r="158" spans="1:16" ht="13.5" customHeight="1">
      <c r="A158" s="601"/>
      <c r="B158" s="619"/>
      <c r="C158" s="608"/>
      <c r="D158" s="608"/>
      <c r="E158" s="289" t="s">
        <v>224</v>
      </c>
      <c r="F158" s="622"/>
      <c r="G158" s="605"/>
      <c r="H158" s="605"/>
      <c r="I158" s="605"/>
      <c r="J158" s="605"/>
      <c r="K158" s="605"/>
      <c r="L158" s="605"/>
      <c r="M158" s="605"/>
      <c r="N158" s="612"/>
      <c r="O158" s="608"/>
      <c r="P158" s="14"/>
    </row>
    <row r="159" spans="1:16" ht="13.5" customHeight="1">
      <c r="A159" s="601"/>
      <c r="B159" s="619"/>
      <c r="C159" s="608"/>
      <c r="D159" s="608"/>
      <c r="E159" s="289" t="s">
        <v>225</v>
      </c>
      <c r="F159" s="622"/>
      <c r="G159" s="605"/>
      <c r="H159" s="605"/>
      <c r="I159" s="605"/>
      <c r="J159" s="605"/>
      <c r="K159" s="605"/>
      <c r="L159" s="605"/>
      <c r="M159" s="605"/>
      <c r="N159" s="612"/>
      <c r="O159" s="608"/>
      <c r="P159" s="14"/>
    </row>
    <row r="160" spans="1:16" ht="13.5" customHeight="1">
      <c r="A160" s="601"/>
      <c r="B160" s="619"/>
      <c r="C160" s="608"/>
      <c r="D160" s="608"/>
      <c r="E160" s="289" t="s">
        <v>226</v>
      </c>
      <c r="F160" s="622"/>
      <c r="G160" s="605"/>
      <c r="H160" s="605"/>
      <c r="I160" s="605"/>
      <c r="J160" s="605"/>
      <c r="K160" s="605"/>
      <c r="L160" s="605"/>
      <c r="M160" s="605"/>
      <c r="N160" s="612"/>
      <c r="O160" s="608"/>
      <c r="P160" s="14"/>
    </row>
    <row r="161" spans="1:16" ht="13.5" customHeight="1">
      <c r="A161" s="601"/>
      <c r="B161" s="619"/>
      <c r="C161" s="608"/>
      <c r="D161" s="608"/>
      <c r="E161" s="289" t="s">
        <v>227</v>
      </c>
      <c r="F161" s="622"/>
      <c r="G161" s="605"/>
      <c r="H161" s="605"/>
      <c r="I161" s="605"/>
      <c r="J161" s="605"/>
      <c r="K161" s="605"/>
      <c r="L161" s="605"/>
      <c r="M161" s="605"/>
      <c r="N161" s="612"/>
      <c r="O161" s="608"/>
      <c r="P161" s="14"/>
    </row>
    <row r="162" spans="1:16" ht="13.5" customHeight="1">
      <c r="A162" s="601"/>
      <c r="B162" s="619"/>
      <c r="C162" s="608"/>
      <c r="D162" s="608"/>
      <c r="E162" s="289" t="s">
        <v>228</v>
      </c>
      <c r="F162" s="622"/>
      <c r="G162" s="605"/>
      <c r="H162" s="605"/>
      <c r="I162" s="605"/>
      <c r="J162" s="605"/>
      <c r="K162" s="605"/>
      <c r="L162" s="605"/>
      <c r="M162" s="605"/>
      <c r="N162" s="612"/>
      <c r="O162" s="608"/>
      <c r="P162" s="14"/>
    </row>
    <row r="163" spans="1:16" ht="13.5" customHeight="1">
      <c r="A163" s="601"/>
      <c r="B163" s="620"/>
      <c r="C163" s="609"/>
      <c r="D163" s="609"/>
      <c r="E163" s="289" t="s">
        <v>229</v>
      </c>
      <c r="F163" s="623"/>
      <c r="G163" s="606"/>
      <c r="H163" s="606"/>
      <c r="I163" s="606"/>
      <c r="J163" s="606"/>
      <c r="K163" s="606"/>
      <c r="L163" s="606"/>
      <c r="M163" s="606"/>
      <c r="N163" s="603"/>
      <c r="O163" s="609"/>
      <c r="P163" s="14"/>
    </row>
    <row r="164" spans="1:16" ht="13.5" customHeight="1">
      <c r="A164" s="282">
        <v>92</v>
      </c>
      <c r="B164" s="172">
        <v>600</v>
      </c>
      <c r="C164" s="289" t="s">
        <v>422</v>
      </c>
      <c r="D164" s="289" t="s">
        <v>423</v>
      </c>
      <c r="E164" s="289" t="s">
        <v>121</v>
      </c>
      <c r="F164" s="326">
        <v>24</v>
      </c>
      <c r="G164" s="170">
        <v>1</v>
      </c>
      <c r="H164" s="170">
        <v>1</v>
      </c>
      <c r="I164" s="170">
        <v>1</v>
      </c>
      <c r="J164" s="170">
        <v>1</v>
      </c>
      <c r="K164" s="170">
        <v>1</v>
      </c>
      <c r="L164" s="170">
        <v>1</v>
      </c>
      <c r="M164" s="170"/>
      <c r="N164" s="283">
        <v>4</v>
      </c>
      <c r="O164" s="290" t="s">
        <v>421</v>
      </c>
      <c r="P164" s="14"/>
    </row>
    <row r="165" spans="1:16" ht="13.5" customHeight="1">
      <c r="A165" s="323">
        <v>93</v>
      </c>
      <c r="B165" s="172">
        <v>109</v>
      </c>
      <c r="C165" s="289" t="s">
        <v>379</v>
      </c>
      <c r="D165" s="289" t="s">
        <v>380</v>
      </c>
      <c r="E165" s="289" t="s">
        <v>250</v>
      </c>
      <c r="F165" s="326">
        <v>6.6</v>
      </c>
      <c r="G165" s="170"/>
      <c r="H165" s="170">
        <f>$F165/4/3</f>
        <v>0.5499999999999999</v>
      </c>
      <c r="I165" s="170"/>
      <c r="J165" s="170">
        <f>$F165/4/3</f>
        <v>0.5499999999999999</v>
      </c>
      <c r="K165" s="170"/>
      <c r="L165" s="170">
        <f>$F165/4/3</f>
        <v>0.5499999999999999</v>
      </c>
      <c r="M165" s="170"/>
      <c r="N165" s="283">
        <v>1</v>
      </c>
      <c r="O165" s="290" t="s">
        <v>388</v>
      </c>
      <c r="P165" s="14"/>
    </row>
    <row r="166" spans="1:16" ht="13.5" customHeight="1">
      <c r="A166" s="282">
        <v>94</v>
      </c>
      <c r="B166" s="172">
        <v>109</v>
      </c>
      <c r="C166" s="289" t="s">
        <v>379</v>
      </c>
      <c r="D166" s="289" t="s">
        <v>380</v>
      </c>
      <c r="E166" s="289" t="s">
        <v>116</v>
      </c>
      <c r="F166" s="326">
        <v>57.74</v>
      </c>
      <c r="G166" s="170">
        <f>$F166/4/3</f>
        <v>4.8116666666666665</v>
      </c>
      <c r="H166" s="170"/>
      <c r="I166" s="170">
        <f>$F166/4/3</f>
        <v>4.8116666666666665</v>
      </c>
      <c r="J166" s="170"/>
      <c r="K166" s="170">
        <f>$F166/4/3</f>
        <v>4.8116666666666665</v>
      </c>
      <c r="L166" s="170"/>
      <c r="M166" s="170"/>
      <c r="N166" s="283">
        <v>5</v>
      </c>
      <c r="O166" s="290" t="s">
        <v>388</v>
      </c>
      <c r="P166" s="14"/>
    </row>
    <row r="167" spans="1:16" ht="13.5" customHeight="1">
      <c r="A167" s="323">
        <v>95</v>
      </c>
      <c r="B167" s="172">
        <v>109</v>
      </c>
      <c r="C167" s="289" t="s">
        <v>379</v>
      </c>
      <c r="D167" s="289" t="s">
        <v>380</v>
      </c>
      <c r="E167" s="289" t="s">
        <v>921</v>
      </c>
      <c r="F167" s="326">
        <v>76.18</v>
      </c>
      <c r="G167" s="170">
        <f>$F167/4/3</f>
        <v>6.348333333333334</v>
      </c>
      <c r="H167" s="170"/>
      <c r="I167" s="170">
        <f>$F167/4/3</f>
        <v>6.348333333333334</v>
      </c>
      <c r="J167" s="170"/>
      <c r="K167" s="170">
        <f>$F167/4/3</f>
        <v>6.348333333333334</v>
      </c>
      <c r="L167" s="170"/>
      <c r="M167" s="170"/>
      <c r="N167" s="283">
        <v>4</v>
      </c>
      <c r="O167" s="290" t="s">
        <v>388</v>
      </c>
      <c r="P167" s="14"/>
    </row>
    <row r="168" spans="1:16" ht="13.5" customHeight="1">
      <c r="A168" s="282">
        <v>96</v>
      </c>
      <c r="B168" s="172">
        <v>109</v>
      </c>
      <c r="C168" s="289" t="s">
        <v>379</v>
      </c>
      <c r="D168" s="289" t="s">
        <v>380</v>
      </c>
      <c r="E168" s="289" t="s">
        <v>355</v>
      </c>
      <c r="F168" s="326">
        <v>23.12</v>
      </c>
      <c r="G168" s="170">
        <f>$F168/4/3</f>
        <v>1.9266666666666667</v>
      </c>
      <c r="H168" s="170"/>
      <c r="I168" s="170">
        <f>$F168/4/3</f>
        <v>1.9266666666666667</v>
      </c>
      <c r="J168" s="170"/>
      <c r="K168" s="170">
        <f>$F168/4/3</f>
        <v>1.9266666666666667</v>
      </c>
      <c r="L168" s="170"/>
      <c r="M168" s="170"/>
      <c r="N168" s="283">
        <v>3</v>
      </c>
      <c r="O168" s="290" t="s">
        <v>388</v>
      </c>
      <c r="P168" s="14"/>
    </row>
    <row r="169" spans="1:16" ht="13.5" customHeight="1">
      <c r="A169" s="323">
        <v>97</v>
      </c>
      <c r="B169" s="172">
        <v>109</v>
      </c>
      <c r="C169" s="289" t="s">
        <v>379</v>
      </c>
      <c r="D169" s="289" t="s">
        <v>380</v>
      </c>
      <c r="E169" s="289" t="s">
        <v>230</v>
      </c>
      <c r="F169" s="326">
        <v>22.02</v>
      </c>
      <c r="G169" s="170">
        <f>$F169/4/3</f>
        <v>1.835</v>
      </c>
      <c r="H169" s="170"/>
      <c r="I169" s="170">
        <f>$F169/4/3</f>
        <v>1.835</v>
      </c>
      <c r="J169" s="170"/>
      <c r="K169" s="170">
        <f>$F169/4/3</f>
        <v>1.835</v>
      </c>
      <c r="L169" s="327"/>
      <c r="M169" s="170"/>
      <c r="N169" s="283">
        <v>3</v>
      </c>
      <c r="O169" s="290" t="s">
        <v>388</v>
      </c>
      <c r="P169" s="14"/>
    </row>
    <row r="170" spans="1:16" ht="13.5" customHeight="1">
      <c r="A170" s="282">
        <v>98</v>
      </c>
      <c r="B170" s="172">
        <v>109</v>
      </c>
      <c r="C170" s="289" t="s">
        <v>379</v>
      </c>
      <c r="D170" s="289" t="s">
        <v>380</v>
      </c>
      <c r="E170" s="289" t="s">
        <v>851</v>
      </c>
      <c r="F170" s="326" t="s">
        <v>853</v>
      </c>
      <c r="G170" s="170">
        <v>1.44</v>
      </c>
      <c r="H170" s="170"/>
      <c r="I170" s="170">
        <f>G170</f>
        <v>1.44</v>
      </c>
      <c r="J170" s="170"/>
      <c r="K170" s="170">
        <f>I170</f>
        <v>1.44</v>
      </c>
      <c r="L170" s="170"/>
      <c r="M170" s="170"/>
      <c r="N170" s="283">
        <v>4</v>
      </c>
      <c r="O170" s="290" t="s">
        <v>388</v>
      </c>
      <c r="P170" s="14"/>
    </row>
    <row r="171" spans="1:16" ht="13.5" customHeight="1">
      <c r="A171" s="323">
        <v>99</v>
      </c>
      <c r="B171" s="172">
        <v>109</v>
      </c>
      <c r="C171" s="289" t="s">
        <v>379</v>
      </c>
      <c r="D171" s="289" t="s">
        <v>380</v>
      </c>
      <c r="E171" s="289" t="s">
        <v>852</v>
      </c>
      <c r="F171" s="326">
        <v>31.46</v>
      </c>
      <c r="G171" s="170">
        <f>$F171/4/3</f>
        <v>2.6216666666666666</v>
      </c>
      <c r="H171" s="170"/>
      <c r="I171" s="170">
        <f>$F171/4/3</f>
        <v>2.6216666666666666</v>
      </c>
      <c r="J171" s="170"/>
      <c r="K171" s="170">
        <f>$F171/4/3</f>
        <v>2.6216666666666666</v>
      </c>
      <c r="L171" s="170"/>
      <c r="M171" s="170"/>
      <c r="N171" s="283">
        <v>4</v>
      </c>
      <c r="O171" s="290" t="s">
        <v>388</v>
      </c>
      <c r="P171" s="14"/>
    </row>
    <row r="172" spans="1:16" ht="13.5" customHeight="1">
      <c r="A172" s="282">
        <v>100</v>
      </c>
      <c r="B172" s="172">
        <v>109</v>
      </c>
      <c r="C172" s="289" t="s">
        <v>379</v>
      </c>
      <c r="D172" s="289" t="s">
        <v>380</v>
      </c>
      <c r="E172" s="289" t="s">
        <v>906</v>
      </c>
      <c r="F172" s="326">
        <v>27</v>
      </c>
      <c r="G172" s="170">
        <f>$F172/4/3</f>
        <v>2.25</v>
      </c>
      <c r="H172" s="170"/>
      <c r="I172" s="170">
        <f>$F172/4/3</f>
        <v>2.25</v>
      </c>
      <c r="J172" s="170"/>
      <c r="K172" s="170">
        <f>$F172/4/3</f>
        <v>2.25</v>
      </c>
      <c r="L172" s="170"/>
      <c r="M172" s="170"/>
      <c r="N172" s="283">
        <v>4</v>
      </c>
      <c r="O172" s="290" t="s">
        <v>388</v>
      </c>
      <c r="P172" s="14"/>
    </row>
    <row r="173" spans="1:16" ht="13.5" customHeight="1">
      <c r="A173" s="323">
        <v>101</v>
      </c>
      <c r="B173" s="172">
        <v>109</v>
      </c>
      <c r="C173" s="289" t="s">
        <v>379</v>
      </c>
      <c r="D173" s="289" t="s">
        <v>380</v>
      </c>
      <c r="E173" s="289" t="s">
        <v>907</v>
      </c>
      <c r="F173" s="326">
        <v>29</v>
      </c>
      <c r="G173" s="170">
        <f>$F173/4/3</f>
        <v>2.4166666666666665</v>
      </c>
      <c r="H173" s="170"/>
      <c r="I173" s="170">
        <f>$F173/4/3</f>
        <v>2.4166666666666665</v>
      </c>
      <c r="J173" s="170"/>
      <c r="K173" s="170">
        <f>$F173/4/3</f>
        <v>2.4166666666666665</v>
      </c>
      <c r="L173" s="170"/>
      <c r="M173" s="170"/>
      <c r="N173" s="283">
        <v>4</v>
      </c>
      <c r="O173" s="290" t="s">
        <v>388</v>
      </c>
      <c r="P173" s="14"/>
    </row>
    <row r="174" spans="1:16" ht="13.5" customHeight="1">
      <c r="A174" s="282">
        <v>102</v>
      </c>
      <c r="B174" s="172">
        <v>109</v>
      </c>
      <c r="C174" s="289" t="s">
        <v>379</v>
      </c>
      <c r="D174" s="289" t="s">
        <v>380</v>
      </c>
      <c r="E174" s="289" t="s">
        <v>908</v>
      </c>
      <c r="F174" s="326">
        <v>31.84</v>
      </c>
      <c r="G174" s="170">
        <f>$F174/4/3</f>
        <v>2.6533333333333333</v>
      </c>
      <c r="H174" s="170"/>
      <c r="I174" s="170">
        <f>$F174/4/3</f>
        <v>2.6533333333333333</v>
      </c>
      <c r="J174" s="170"/>
      <c r="K174" s="170">
        <f>$F174/4/3</f>
        <v>2.6533333333333333</v>
      </c>
      <c r="L174" s="170"/>
      <c r="M174" s="170"/>
      <c r="N174" s="283">
        <v>4</v>
      </c>
      <c r="O174" s="290" t="s">
        <v>388</v>
      </c>
      <c r="P174" s="14"/>
    </row>
    <row r="175" spans="1:15" ht="13.5" customHeight="1">
      <c r="A175" s="323">
        <v>103</v>
      </c>
      <c r="B175" s="285">
        <v>600</v>
      </c>
      <c r="C175" s="143" t="s">
        <v>422</v>
      </c>
      <c r="D175" s="143" t="s">
        <v>423</v>
      </c>
      <c r="E175" s="143" t="s">
        <v>579</v>
      </c>
      <c r="F175" s="170">
        <v>28.5</v>
      </c>
      <c r="G175" s="604"/>
      <c r="H175" s="604">
        <f>(F175+F176)/4/3</f>
        <v>2.3913333333333333</v>
      </c>
      <c r="I175" s="604"/>
      <c r="J175" s="604">
        <f>H175</f>
        <v>2.3913333333333333</v>
      </c>
      <c r="K175" s="604"/>
      <c r="L175" s="604">
        <f>H175</f>
        <v>2.3913333333333333</v>
      </c>
      <c r="M175" s="170"/>
      <c r="N175" s="602">
        <v>31</v>
      </c>
      <c r="O175" s="607" t="s">
        <v>388</v>
      </c>
    </row>
    <row r="176" spans="1:15" ht="13.5" customHeight="1">
      <c r="A176" s="282">
        <v>104</v>
      </c>
      <c r="B176" s="317">
        <v>1974</v>
      </c>
      <c r="C176" s="143" t="s">
        <v>580</v>
      </c>
      <c r="D176" s="143" t="s">
        <v>385</v>
      </c>
      <c r="E176" s="143" t="s">
        <v>581</v>
      </c>
      <c r="F176" s="170">
        <v>0.196</v>
      </c>
      <c r="G176" s="606"/>
      <c r="H176" s="606"/>
      <c r="I176" s="606"/>
      <c r="J176" s="606"/>
      <c r="K176" s="606"/>
      <c r="L176" s="606"/>
      <c r="M176" s="170"/>
      <c r="N176" s="603"/>
      <c r="O176" s="609"/>
    </row>
    <row r="177" spans="1:15" ht="13.5" customHeight="1">
      <c r="A177" s="323">
        <v>105</v>
      </c>
      <c r="B177" s="298">
        <v>600</v>
      </c>
      <c r="C177" s="107" t="s">
        <v>418</v>
      </c>
      <c r="D177" s="107" t="s">
        <v>419</v>
      </c>
      <c r="E177" s="107" t="s">
        <v>420</v>
      </c>
      <c r="F177" s="285">
        <v>3.93</v>
      </c>
      <c r="G177" s="328"/>
      <c r="H177" s="328"/>
      <c r="I177" s="328">
        <v>7.5</v>
      </c>
      <c r="J177" s="328"/>
      <c r="K177" s="328"/>
      <c r="L177" s="328"/>
      <c r="M177" s="328"/>
      <c r="N177" s="311">
        <v>10</v>
      </c>
      <c r="O177" s="313" t="s">
        <v>417</v>
      </c>
    </row>
    <row r="178" spans="1:15" ht="13.5" customHeight="1">
      <c r="A178" s="282">
        <v>106</v>
      </c>
      <c r="B178" s="298">
        <v>2653</v>
      </c>
      <c r="C178" s="107" t="s">
        <v>690</v>
      </c>
      <c r="D178" s="107" t="s">
        <v>468</v>
      </c>
      <c r="E178" s="107" t="s">
        <v>691</v>
      </c>
      <c r="F178" s="285">
        <v>7.874</v>
      </c>
      <c r="G178" s="328"/>
      <c r="H178" s="328"/>
      <c r="I178" s="328">
        <v>1.97</v>
      </c>
      <c r="J178" s="328"/>
      <c r="K178" s="328"/>
      <c r="L178" s="328"/>
      <c r="M178" s="328"/>
      <c r="N178" s="311">
        <v>2</v>
      </c>
      <c r="O178" s="313" t="s">
        <v>417</v>
      </c>
    </row>
    <row r="179" spans="1:15" ht="13.5" customHeight="1">
      <c r="A179" s="323">
        <v>107</v>
      </c>
      <c r="B179" s="298">
        <v>109</v>
      </c>
      <c r="C179" s="107" t="s">
        <v>379</v>
      </c>
      <c r="D179" s="107" t="s">
        <v>244</v>
      </c>
      <c r="E179" s="107" t="s">
        <v>789</v>
      </c>
      <c r="F179" s="285">
        <v>76.48</v>
      </c>
      <c r="G179" s="267">
        <f>F179/4/7</f>
        <v>2.7314285714285718</v>
      </c>
      <c r="H179" s="267">
        <f aca="true" t="shared" si="38" ref="H179:M179">G179</f>
        <v>2.7314285714285718</v>
      </c>
      <c r="I179" s="267">
        <f t="shared" si="38"/>
        <v>2.7314285714285718</v>
      </c>
      <c r="J179" s="267">
        <f t="shared" si="38"/>
        <v>2.7314285714285718</v>
      </c>
      <c r="K179" s="267">
        <f t="shared" si="38"/>
        <v>2.7314285714285718</v>
      </c>
      <c r="L179" s="267">
        <f t="shared" si="38"/>
        <v>2.7314285714285718</v>
      </c>
      <c r="M179" s="267">
        <f t="shared" si="38"/>
        <v>2.7314285714285718</v>
      </c>
      <c r="N179" s="311">
        <v>5</v>
      </c>
      <c r="O179" s="286" t="s">
        <v>381</v>
      </c>
    </row>
    <row r="180" spans="1:16" ht="13.5" customHeight="1">
      <c r="A180" s="282">
        <v>108</v>
      </c>
      <c r="B180" s="172">
        <v>4</v>
      </c>
      <c r="C180" s="289" t="s">
        <v>934</v>
      </c>
      <c r="D180" s="289" t="s">
        <v>935</v>
      </c>
      <c r="E180" s="289" t="s">
        <v>936</v>
      </c>
      <c r="F180" s="326">
        <v>70.4</v>
      </c>
      <c r="G180" s="170">
        <f>F180/4/4</f>
        <v>4.4</v>
      </c>
      <c r="H180" s="170"/>
      <c r="I180" s="170">
        <f>G180</f>
        <v>4.4</v>
      </c>
      <c r="J180" s="170"/>
      <c r="K180" s="170">
        <f>I180</f>
        <v>4.4</v>
      </c>
      <c r="L180" s="170"/>
      <c r="M180" s="170">
        <f>K180</f>
        <v>4.4</v>
      </c>
      <c r="N180" s="283">
        <v>4</v>
      </c>
      <c r="O180" s="289" t="s">
        <v>411</v>
      </c>
      <c r="P180" s="14"/>
    </row>
    <row r="181" spans="1:15" s="132" customFormat="1" ht="15">
      <c r="A181" s="323">
        <v>109</v>
      </c>
      <c r="B181" s="426">
        <v>109</v>
      </c>
      <c r="C181" s="427" t="s">
        <v>379</v>
      </c>
      <c r="D181" s="427" t="s">
        <v>380</v>
      </c>
      <c r="E181" s="427" t="s">
        <v>923</v>
      </c>
      <c r="F181" s="428">
        <v>33</v>
      </c>
      <c r="G181" s="429">
        <f>F181/4/7</f>
        <v>1.1785714285714286</v>
      </c>
      <c r="H181" s="429">
        <f aca="true" t="shared" si="39" ref="H181:M181">G181</f>
        <v>1.1785714285714286</v>
      </c>
      <c r="I181" s="429">
        <f t="shared" si="39"/>
        <v>1.1785714285714286</v>
      </c>
      <c r="J181" s="429">
        <f t="shared" si="39"/>
        <v>1.1785714285714286</v>
      </c>
      <c r="K181" s="429">
        <f t="shared" si="39"/>
        <v>1.1785714285714286</v>
      </c>
      <c r="L181" s="429">
        <f t="shared" si="39"/>
        <v>1.1785714285714286</v>
      </c>
      <c r="M181" s="429">
        <f t="shared" si="39"/>
        <v>1.1785714285714286</v>
      </c>
      <c r="N181" s="430">
        <v>2</v>
      </c>
      <c r="O181" s="286" t="s">
        <v>388</v>
      </c>
    </row>
    <row r="182" spans="1:15" s="132" customFormat="1" ht="15">
      <c r="A182" s="282">
        <v>110</v>
      </c>
      <c r="B182" s="426">
        <v>109</v>
      </c>
      <c r="C182" s="427" t="s">
        <v>379</v>
      </c>
      <c r="D182" s="427" t="s">
        <v>380</v>
      </c>
      <c r="E182" s="427" t="s">
        <v>922</v>
      </c>
      <c r="F182" s="428">
        <v>33</v>
      </c>
      <c r="G182" s="429">
        <f>F182/4/7</f>
        <v>1.1785714285714286</v>
      </c>
      <c r="H182" s="429">
        <f aca="true" t="shared" si="40" ref="H182:M182">G182</f>
        <v>1.1785714285714286</v>
      </c>
      <c r="I182" s="429">
        <f t="shared" si="40"/>
        <v>1.1785714285714286</v>
      </c>
      <c r="J182" s="429">
        <f t="shared" si="40"/>
        <v>1.1785714285714286</v>
      </c>
      <c r="K182" s="429">
        <f t="shared" si="40"/>
        <v>1.1785714285714286</v>
      </c>
      <c r="L182" s="429">
        <f t="shared" si="40"/>
        <v>1.1785714285714286</v>
      </c>
      <c r="M182" s="429">
        <f t="shared" si="40"/>
        <v>1.1785714285714286</v>
      </c>
      <c r="N182" s="430">
        <v>2</v>
      </c>
      <c r="O182" s="289" t="s">
        <v>901</v>
      </c>
    </row>
    <row r="183" spans="1:15" ht="15">
      <c r="A183" s="323">
        <v>111</v>
      </c>
      <c r="B183" s="172">
        <v>109</v>
      </c>
      <c r="C183" s="289" t="s">
        <v>379</v>
      </c>
      <c r="D183" s="289" t="s">
        <v>380</v>
      </c>
      <c r="E183" s="289" t="s">
        <v>960</v>
      </c>
      <c r="F183" s="326">
        <v>25.32</v>
      </c>
      <c r="G183" s="429">
        <f>F183/4/7</f>
        <v>0.9042857142857142</v>
      </c>
      <c r="H183" s="429">
        <f aca="true" t="shared" si="41" ref="H183:M183">G183</f>
        <v>0.9042857142857142</v>
      </c>
      <c r="I183" s="429">
        <f t="shared" si="41"/>
        <v>0.9042857142857142</v>
      </c>
      <c r="J183" s="429">
        <f t="shared" si="41"/>
        <v>0.9042857142857142</v>
      </c>
      <c r="K183" s="429">
        <f t="shared" si="41"/>
        <v>0.9042857142857142</v>
      </c>
      <c r="L183" s="429">
        <f t="shared" si="41"/>
        <v>0.9042857142857142</v>
      </c>
      <c r="M183" s="429">
        <f t="shared" si="41"/>
        <v>0.9042857142857142</v>
      </c>
      <c r="N183" s="317">
        <v>4</v>
      </c>
      <c r="O183" s="286" t="s">
        <v>1353</v>
      </c>
    </row>
    <row r="184" spans="1:16" s="169" customFormat="1" ht="13.5" customHeight="1">
      <c r="A184" s="282"/>
      <c r="B184" s="277"/>
      <c r="C184" s="274" t="s">
        <v>249</v>
      </c>
      <c r="D184" s="278"/>
      <c r="E184" s="278"/>
      <c r="F184" s="329">
        <f aca="true" t="shared" si="42" ref="F184:N184">SUM(F11:F183)</f>
        <v>5624.546</v>
      </c>
      <c r="G184" s="329">
        <f t="shared" si="42"/>
        <v>209.96110714285714</v>
      </c>
      <c r="H184" s="329">
        <f t="shared" si="42"/>
        <v>198.03577380952385</v>
      </c>
      <c r="I184" s="329">
        <f t="shared" si="42"/>
        <v>219.43110714285714</v>
      </c>
      <c r="J184" s="329">
        <f t="shared" si="42"/>
        <v>188.1357738095238</v>
      </c>
      <c r="K184" s="329">
        <f t="shared" si="42"/>
        <v>209.96110714285714</v>
      </c>
      <c r="L184" s="329">
        <f t="shared" si="42"/>
        <v>191.02327380952383</v>
      </c>
      <c r="M184" s="329">
        <f t="shared" si="42"/>
        <v>180.10116666666664</v>
      </c>
      <c r="N184" s="330">
        <f t="shared" si="42"/>
        <v>461</v>
      </c>
      <c r="O184" s="294"/>
      <c r="P184" s="168"/>
    </row>
    <row r="185" spans="1:15" s="169" customFormat="1" ht="16.5" customHeight="1">
      <c r="A185" s="627" t="s">
        <v>391</v>
      </c>
      <c r="B185" s="627"/>
      <c r="C185" s="627"/>
      <c r="D185" s="335" t="s">
        <v>898</v>
      </c>
      <c r="E185" s="335"/>
      <c r="F185" s="335"/>
      <c r="G185" s="335"/>
      <c r="H185" s="335"/>
      <c r="I185" s="335"/>
      <c r="J185" s="335"/>
      <c r="K185" s="1"/>
      <c r="L185" s="1"/>
      <c r="M185" s="1"/>
      <c r="N185" s="98"/>
      <c r="O185" s="104"/>
    </row>
    <row r="186" spans="1:15" s="169" customFormat="1" ht="16.5" customHeight="1">
      <c r="A186" s="331"/>
      <c r="B186" s="332"/>
      <c r="C186" s="333"/>
      <c r="D186" s="626" t="s">
        <v>1555</v>
      </c>
      <c r="E186" s="626"/>
      <c r="F186" s="626"/>
      <c r="G186" s="626"/>
      <c r="H186" s="626"/>
      <c r="I186" s="626"/>
      <c r="J186" s="626"/>
      <c r="K186" s="1"/>
      <c r="L186" s="1"/>
      <c r="M186" s="1"/>
      <c r="N186" s="98"/>
      <c r="O186" s="104"/>
    </row>
    <row r="187" spans="1:15" s="169" customFormat="1" ht="16.5" customHeight="1">
      <c r="A187" s="331"/>
      <c r="B187" s="332"/>
      <c r="C187" s="333"/>
      <c r="D187" s="626" t="s">
        <v>394</v>
      </c>
      <c r="E187" s="626"/>
      <c r="F187" s="626"/>
      <c r="G187" s="1"/>
      <c r="H187" s="1"/>
      <c r="I187" s="1"/>
      <c r="J187" s="1"/>
      <c r="K187" s="1"/>
      <c r="L187" s="1"/>
      <c r="M187" s="1"/>
      <c r="N187" s="98"/>
      <c r="O187" s="104"/>
    </row>
    <row r="188" spans="1:15" s="169" customFormat="1" ht="16.5" customHeight="1">
      <c r="A188" s="633" t="s">
        <v>896</v>
      </c>
      <c r="B188" s="633"/>
      <c r="C188" s="633"/>
      <c r="D188" s="633"/>
      <c r="E188" s="334"/>
      <c r="F188" s="99"/>
      <c r="G188" s="1"/>
      <c r="H188" s="1"/>
      <c r="I188" s="1"/>
      <c r="J188" s="1"/>
      <c r="K188" s="1"/>
      <c r="L188" s="1"/>
      <c r="M188" s="1"/>
      <c r="N188" s="98"/>
      <c r="O188" s="104"/>
    </row>
    <row r="189" spans="1:15" s="169" customFormat="1" ht="16.5" customHeight="1">
      <c r="A189" s="628" t="s">
        <v>395</v>
      </c>
      <c r="B189" s="628"/>
      <c r="C189" s="628"/>
      <c r="D189" s="1"/>
      <c r="E189" s="1"/>
      <c r="F189" s="99"/>
      <c r="G189" s="1"/>
      <c r="H189" s="1"/>
      <c r="I189" s="1"/>
      <c r="J189" s="1"/>
      <c r="K189" s="1"/>
      <c r="L189" s="1"/>
      <c r="M189" s="1"/>
      <c r="N189" s="98"/>
      <c r="O189" s="104"/>
    </row>
    <row r="190" spans="1:15" s="169" customFormat="1" ht="16.5" customHeight="1">
      <c r="A190" s="667" t="s">
        <v>396</v>
      </c>
      <c r="B190" s="667"/>
      <c r="C190" s="667"/>
      <c r="D190" s="667"/>
      <c r="E190" s="1" t="s">
        <v>397</v>
      </c>
      <c r="F190" s="99"/>
      <c r="G190" s="1" t="s">
        <v>398</v>
      </c>
      <c r="H190" s="1"/>
      <c r="I190" s="1"/>
      <c r="J190" s="1"/>
      <c r="K190" s="1"/>
      <c r="L190" s="1"/>
      <c r="M190" s="1"/>
      <c r="N190" s="98"/>
      <c r="O190" s="104"/>
    </row>
    <row r="191" spans="1:15" s="169" customFormat="1" ht="16.5" customHeight="1">
      <c r="A191" s="626" t="s">
        <v>399</v>
      </c>
      <c r="B191" s="626"/>
      <c r="C191" s="626"/>
      <c r="D191" s="626"/>
      <c r="E191" s="1" t="s">
        <v>397</v>
      </c>
      <c r="F191" s="99"/>
      <c r="G191" s="1" t="s">
        <v>256</v>
      </c>
      <c r="H191" s="1"/>
      <c r="I191" s="1"/>
      <c r="J191" s="1"/>
      <c r="K191" s="1"/>
      <c r="L191" s="1"/>
      <c r="M191" s="1"/>
      <c r="N191" s="98"/>
      <c r="O191" s="104"/>
    </row>
    <row r="192" spans="1:15" s="169" customFormat="1" ht="16.5" customHeight="1">
      <c r="A192" s="626" t="s">
        <v>400</v>
      </c>
      <c r="B192" s="626"/>
      <c r="C192" s="626"/>
      <c r="D192" s="1"/>
      <c r="E192" s="1" t="s">
        <v>397</v>
      </c>
      <c r="F192" s="99"/>
      <c r="G192" s="1" t="s">
        <v>401</v>
      </c>
      <c r="H192" s="1"/>
      <c r="I192" s="1"/>
      <c r="J192" s="1"/>
      <c r="K192" s="1"/>
      <c r="L192" s="1"/>
      <c r="M192" s="1"/>
      <c r="N192" s="98"/>
      <c r="O192" s="104"/>
    </row>
    <row r="193" spans="1:15" s="169" customFormat="1" ht="16.5" customHeight="1">
      <c r="A193" s="626" t="s">
        <v>13</v>
      </c>
      <c r="B193" s="626"/>
      <c r="C193" s="626"/>
      <c r="D193" s="1"/>
      <c r="E193" s="1" t="s">
        <v>397</v>
      </c>
      <c r="F193" s="99"/>
      <c r="G193" s="1" t="s">
        <v>1074</v>
      </c>
      <c r="H193" s="1"/>
      <c r="I193" s="1"/>
      <c r="J193" s="1"/>
      <c r="K193" s="1"/>
      <c r="L193" s="1"/>
      <c r="M193" s="1"/>
      <c r="N193" s="98"/>
      <c r="O193" s="104"/>
    </row>
    <row r="194" spans="1:15" s="169" customFormat="1" ht="16.5" customHeight="1">
      <c r="A194" s="626" t="s">
        <v>402</v>
      </c>
      <c r="B194" s="626"/>
      <c r="C194" s="626"/>
      <c r="D194" s="1"/>
      <c r="E194" s="632" t="s">
        <v>190</v>
      </c>
      <c r="F194" s="632"/>
      <c r="G194" s="626" t="s">
        <v>888</v>
      </c>
      <c r="H194" s="626"/>
      <c r="I194" s="626"/>
      <c r="J194" s="1"/>
      <c r="K194" s="1"/>
      <c r="L194" s="1"/>
      <c r="M194" s="1"/>
      <c r="N194" s="98"/>
      <c r="O194" s="104"/>
    </row>
    <row r="195" spans="1:15" s="169" customFormat="1" ht="16.5" customHeight="1">
      <c r="A195" s="626" t="s">
        <v>402</v>
      </c>
      <c r="B195" s="626"/>
      <c r="C195" s="626"/>
      <c r="D195" s="1"/>
      <c r="E195" s="632" t="s">
        <v>190</v>
      </c>
      <c r="F195" s="632"/>
      <c r="G195" s="626" t="s">
        <v>897</v>
      </c>
      <c r="H195" s="626"/>
      <c r="I195" s="626"/>
      <c r="J195" s="333"/>
      <c r="K195" s="333"/>
      <c r="L195" s="333"/>
      <c r="M195" s="333"/>
      <c r="N195" s="336"/>
      <c r="O195" s="337"/>
    </row>
    <row r="196" spans="1:15" s="169" customFormat="1" ht="16.5" customHeight="1">
      <c r="A196" s="331"/>
      <c r="B196" s="332"/>
      <c r="C196" s="333"/>
      <c r="D196" s="333"/>
      <c r="E196" s="333"/>
      <c r="F196" s="338"/>
      <c r="G196" s="333"/>
      <c r="H196" s="333"/>
      <c r="I196" s="333"/>
      <c r="J196" s="333"/>
      <c r="K196" s="333"/>
      <c r="L196" s="333"/>
      <c r="M196" s="333"/>
      <c r="N196" s="336"/>
      <c r="O196" s="337"/>
    </row>
    <row r="197" spans="1:15" s="169" customFormat="1" ht="15">
      <c r="A197" s="331"/>
      <c r="B197" s="332"/>
      <c r="C197" s="333"/>
      <c r="D197" s="333"/>
      <c r="E197" s="333"/>
      <c r="F197" s="336"/>
      <c r="G197" s="333"/>
      <c r="H197" s="333"/>
      <c r="I197" s="333"/>
      <c r="J197" s="333"/>
      <c r="K197" s="333"/>
      <c r="L197" s="333"/>
      <c r="M197" s="333"/>
      <c r="N197" s="336"/>
      <c r="O197" s="337"/>
    </row>
    <row r="198" spans="1:15" s="169" customFormat="1" ht="15">
      <c r="A198" s="331"/>
      <c r="B198" s="332"/>
      <c r="C198" s="333"/>
      <c r="D198" s="333"/>
      <c r="E198" s="333"/>
      <c r="F198" s="336"/>
      <c r="G198" s="333"/>
      <c r="H198" s="333"/>
      <c r="I198" s="333"/>
      <c r="J198" s="333"/>
      <c r="K198" s="333"/>
      <c r="L198" s="333"/>
      <c r="M198" s="333"/>
      <c r="N198" s="336"/>
      <c r="O198" s="337"/>
    </row>
  </sheetData>
  <sheetProtection/>
  <mergeCells count="325">
    <mergeCell ref="N131:N132"/>
    <mergeCell ref="O131:O132"/>
    <mergeCell ref="A6:D6"/>
    <mergeCell ref="J4:N4"/>
    <mergeCell ref="J2:N2"/>
    <mergeCell ref="G131:G132"/>
    <mergeCell ref="H131:H132"/>
    <mergeCell ref="I131:I132"/>
    <mergeCell ref="J131:J132"/>
    <mergeCell ref="K131:K132"/>
    <mergeCell ref="L131:L132"/>
    <mergeCell ref="M131:M132"/>
    <mergeCell ref="J1:M1"/>
    <mergeCell ref="A3:D3"/>
    <mergeCell ref="J3:M3"/>
    <mergeCell ref="J5:M5"/>
    <mergeCell ref="A85:A87"/>
    <mergeCell ref="I78:I79"/>
    <mergeCell ref="J78:J79"/>
    <mergeCell ref="K78:K79"/>
    <mergeCell ref="A190:D190"/>
    <mergeCell ref="L57:L61"/>
    <mergeCell ref="M57:M61"/>
    <mergeCell ref="O57:O61"/>
    <mergeCell ref="K129:K130"/>
    <mergeCell ref="J129:J130"/>
    <mergeCell ref="A59:A61"/>
    <mergeCell ref="G57:G61"/>
    <mergeCell ref="J85:J87"/>
    <mergeCell ref="O78:O79"/>
    <mergeCell ref="O125:O126"/>
    <mergeCell ref="N116:N120"/>
    <mergeCell ref="M85:M87"/>
    <mergeCell ref="N85:N86"/>
    <mergeCell ref="L122:L124"/>
    <mergeCell ref="O99:O102"/>
    <mergeCell ref="M107:M109"/>
    <mergeCell ref="N107:N109"/>
    <mergeCell ref="G116:G120"/>
    <mergeCell ref="H116:H120"/>
    <mergeCell ref="J116:J120"/>
    <mergeCell ref="N110:N114"/>
    <mergeCell ref="O110:O114"/>
    <mergeCell ref="J107:J109"/>
    <mergeCell ref="O116:O120"/>
    <mergeCell ref="K110:K114"/>
    <mergeCell ref="K107:K109"/>
    <mergeCell ref="L107:L109"/>
    <mergeCell ref="H146:H147"/>
    <mergeCell ref="I146:I147"/>
    <mergeCell ref="J146:J147"/>
    <mergeCell ref="K146:K147"/>
    <mergeCell ref="I125:I126"/>
    <mergeCell ref="J125:J126"/>
    <mergeCell ref="H137:H138"/>
    <mergeCell ref="I137:I138"/>
    <mergeCell ref="J137:J138"/>
    <mergeCell ref="O107:O109"/>
    <mergeCell ref="L116:L120"/>
    <mergeCell ref="M110:M114"/>
    <mergeCell ref="M116:M120"/>
    <mergeCell ref="K116:K120"/>
    <mergeCell ref="M93:M95"/>
    <mergeCell ref="L110:L114"/>
    <mergeCell ref="M99:M102"/>
    <mergeCell ref="L146:L147"/>
    <mergeCell ref="N146:N147"/>
    <mergeCell ref="O146:O147"/>
    <mergeCell ref="M146:M147"/>
    <mergeCell ref="J122:J124"/>
    <mergeCell ref="A146:A147"/>
    <mergeCell ref="G146:G147"/>
    <mergeCell ref="O122:O124"/>
    <mergeCell ref="M125:M126"/>
    <mergeCell ref="N125:N126"/>
    <mergeCell ref="A116:A120"/>
    <mergeCell ref="A122:A124"/>
    <mergeCell ref="A125:A126"/>
    <mergeCell ref="H125:H126"/>
    <mergeCell ref="N122:N124"/>
    <mergeCell ref="K127:K128"/>
    <mergeCell ref="G127:G128"/>
    <mergeCell ref="H127:H128"/>
    <mergeCell ref="M122:M124"/>
    <mergeCell ref="I116:I120"/>
    <mergeCell ref="K122:K124"/>
    <mergeCell ref="A129:A130"/>
    <mergeCell ref="G122:G124"/>
    <mergeCell ref="H122:H124"/>
    <mergeCell ref="I122:I124"/>
    <mergeCell ref="A127:A128"/>
    <mergeCell ref="I127:I128"/>
    <mergeCell ref="J127:J128"/>
    <mergeCell ref="I129:I130"/>
    <mergeCell ref="L139:L142"/>
    <mergeCell ref="M139:M142"/>
    <mergeCell ref="L129:L130"/>
    <mergeCell ref="K125:K126"/>
    <mergeCell ref="L125:L126"/>
    <mergeCell ref="M129:M130"/>
    <mergeCell ref="L127:L128"/>
    <mergeCell ref="K137:K138"/>
    <mergeCell ref="L137:L138"/>
    <mergeCell ref="M137:M138"/>
    <mergeCell ref="A110:A114"/>
    <mergeCell ref="O139:O142"/>
    <mergeCell ref="O129:O130"/>
    <mergeCell ref="O127:O128"/>
    <mergeCell ref="N129:N130"/>
    <mergeCell ref="M127:M128"/>
    <mergeCell ref="N127:N128"/>
    <mergeCell ref="G129:G130"/>
    <mergeCell ref="H129:H130"/>
    <mergeCell ref="K139:K142"/>
    <mergeCell ref="A107:A109"/>
    <mergeCell ref="G107:G109"/>
    <mergeCell ref="H107:H109"/>
    <mergeCell ref="I107:I109"/>
    <mergeCell ref="J96:J98"/>
    <mergeCell ref="G110:G114"/>
    <mergeCell ref="H110:H114"/>
    <mergeCell ref="I110:I114"/>
    <mergeCell ref="J110:J114"/>
    <mergeCell ref="A99:A102"/>
    <mergeCell ref="A96:A98"/>
    <mergeCell ref="G96:G98"/>
    <mergeCell ref="G93:G95"/>
    <mergeCell ref="H93:H95"/>
    <mergeCell ref="J99:J102"/>
    <mergeCell ref="I96:I98"/>
    <mergeCell ref="M76:M77"/>
    <mergeCell ref="L93:L95"/>
    <mergeCell ref="O93:O95"/>
    <mergeCell ref="N96:N98"/>
    <mergeCell ref="O96:O98"/>
    <mergeCell ref="M96:M98"/>
    <mergeCell ref="L85:L87"/>
    <mergeCell ref="L78:L79"/>
    <mergeCell ref="M78:M79"/>
    <mergeCell ref="P93:P95"/>
    <mergeCell ref="A93:A95"/>
    <mergeCell ref="N93:N95"/>
    <mergeCell ref="O85:O87"/>
    <mergeCell ref="G85:G87"/>
    <mergeCell ref="H85:H87"/>
    <mergeCell ref="I85:I87"/>
    <mergeCell ref="J93:J95"/>
    <mergeCell ref="K93:K95"/>
    <mergeCell ref="K85:K87"/>
    <mergeCell ref="L96:L98"/>
    <mergeCell ref="K99:K102"/>
    <mergeCell ref="A68:A69"/>
    <mergeCell ref="A70:A71"/>
    <mergeCell ref="A78:A79"/>
    <mergeCell ref="A76:A77"/>
    <mergeCell ref="H72:H74"/>
    <mergeCell ref="A72:A74"/>
    <mergeCell ref="K96:K98"/>
    <mergeCell ref="L99:L102"/>
    <mergeCell ref="K51:K56"/>
    <mergeCell ref="O68:O69"/>
    <mergeCell ref="K72:K74"/>
    <mergeCell ref="O70:O71"/>
    <mergeCell ref="K70:K71"/>
    <mergeCell ref="H68:H69"/>
    <mergeCell ref="J70:J71"/>
    <mergeCell ref="L68:L69"/>
    <mergeCell ref="N68:N69"/>
    <mergeCell ref="J72:J74"/>
    <mergeCell ref="I62:I64"/>
    <mergeCell ref="G68:G69"/>
    <mergeCell ref="I68:I69"/>
    <mergeCell ref="J68:J69"/>
    <mergeCell ref="K68:K69"/>
    <mergeCell ref="H57:H61"/>
    <mergeCell ref="O51:O56"/>
    <mergeCell ref="A51:A56"/>
    <mergeCell ref="J62:J64"/>
    <mergeCell ref="A57:A58"/>
    <mergeCell ref="I57:I61"/>
    <mergeCell ref="J57:J61"/>
    <mergeCell ref="M62:M64"/>
    <mergeCell ref="A62:A64"/>
    <mergeCell ref="G62:G64"/>
    <mergeCell ref="H62:H64"/>
    <mergeCell ref="A42:A45"/>
    <mergeCell ref="G51:G56"/>
    <mergeCell ref="H51:H56"/>
    <mergeCell ref="I51:I56"/>
    <mergeCell ref="J51:J56"/>
    <mergeCell ref="H46:H47"/>
    <mergeCell ref="J42:J45"/>
    <mergeCell ref="A46:A47"/>
    <mergeCell ref="J46:J47"/>
    <mergeCell ref="A1:C1"/>
    <mergeCell ref="A4:D4"/>
    <mergeCell ref="A37:A40"/>
    <mergeCell ref="I42:I45"/>
    <mergeCell ref="K62:K64"/>
    <mergeCell ref="K57:K61"/>
    <mergeCell ref="H37:H40"/>
    <mergeCell ref="F46:F47"/>
    <mergeCell ref="G46:G47"/>
    <mergeCell ref="A8:O8"/>
    <mergeCell ref="N17:N18"/>
    <mergeCell ref="M37:M40"/>
    <mergeCell ref="L37:L40"/>
    <mergeCell ref="O17:O18"/>
    <mergeCell ref="N37:N40"/>
    <mergeCell ref="G9:M9"/>
    <mergeCell ref="J37:J40"/>
    <mergeCell ref="A7:O7"/>
    <mergeCell ref="P66:P67"/>
    <mergeCell ref="P64:P65"/>
    <mergeCell ref="L62:L64"/>
    <mergeCell ref="L51:L56"/>
    <mergeCell ref="P31:P34"/>
    <mergeCell ref="G37:G40"/>
    <mergeCell ref="O37:O40"/>
    <mergeCell ref="I37:I40"/>
    <mergeCell ref="K37:K40"/>
    <mergeCell ref="N46:N47"/>
    <mergeCell ref="M70:M71"/>
    <mergeCell ref="L70:L71"/>
    <mergeCell ref="O42:O45"/>
    <mergeCell ref="I46:I47"/>
    <mergeCell ref="K46:K47"/>
    <mergeCell ref="M46:M47"/>
    <mergeCell ref="M51:M56"/>
    <mergeCell ref="O46:O47"/>
    <mergeCell ref="L46:L47"/>
    <mergeCell ref="G78:G79"/>
    <mergeCell ref="G42:G45"/>
    <mergeCell ref="O103:O104"/>
    <mergeCell ref="M103:M104"/>
    <mergeCell ref="M42:M45"/>
    <mergeCell ref="K42:K45"/>
    <mergeCell ref="H42:H45"/>
    <mergeCell ref="L42:L45"/>
    <mergeCell ref="N70:N71"/>
    <mergeCell ref="G99:G102"/>
    <mergeCell ref="P103:P104"/>
    <mergeCell ref="G103:G104"/>
    <mergeCell ref="H103:H104"/>
    <mergeCell ref="I103:I104"/>
    <mergeCell ref="J103:J104"/>
    <mergeCell ref="K103:K104"/>
    <mergeCell ref="L103:L104"/>
    <mergeCell ref="O62:O64"/>
    <mergeCell ref="O72:O74"/>
    <mergeCell ref="M68:M69"/>
    <mergeCell ref="O76:O77"/>
    <mergeCell ref="M90:M91"/>
    <mergeCell ref="H76:H77"/>
    <mergeCell ref="L76:L77"/>
    <mergeCell ref="M72:M74"/>
    <mergeCell ref="L72:L74"/>
    <mergeCell ref="H90:H91"/>
    <mergeCell ref="D186:J186"/>
    <mergeCell ref="H78:H79"/>
    <mergeCell ref="I93:I95"/>
    <mergeCell ref="H96:H98"/>
    <mergeCell ref="H99:H102"/>
    <mergeCell ref="I99:I102"/>
    <mergeCell ref="G125:G126"/>
    <mergeCell ref="G175:G176"/>
    <mergeCell ref="H175:H176"/>
    <mergeCell ref="G90:G91"/>
    <mergeCell ref="G70:G71"/>
    <mergeCell ref="I76:I77"/>
    <mergeCell ref="J76:J77"/>
    <mergeCell ref="K76:K77"/>
    <mergeCell ref="G72:G74"/>
    <mergeCell ref="I72:I74"/>
    <mergeCell ref="G76:G77"/>
    <mergeCell ref="I70:I71"/>
    <mergeCell ref="H70:H71"/>
    <mergeCell ref="O175:O176"/>
    <mergeCell ref="A194:C194"/>
    <mergeCell ref="E194:F194"/>
    <mergeCell ref="A195:C195"/>
    <mergeCell ref="E195:F195"/>
    <mergeCell ref="G195:I195"/>
    <mergeCell ref="G194:I194"/>
    <mergeCell ref="D187:F187"/>
    <mergeCell ref="A188:D188"/>
    <mergeCell ref="A191:D191"/>
    <mergeCell ref="A193:C193"/>
    <mergeCell ref="A192:C192"/>
    <mergeCell ref="A185:C185"/>
    <mergeCell ref="A189:C189"/>
    <mergeCell ref="L152:L163"/>
    <mergeCell ref="A139:A142"/>
    <mergeCell ref="G139:G142"/>
    <mergeCell ref="H139:H142"/>
    <mergeCell ref="I139:I142"/>
    <mergeCell ref="J139:J142"/>
    <mergeCell ref="I90:I91"/>
    <mergeCell ref="J90:J91"/>
    <mergeCell ref="K90:K91"/>
    <mergeCell ref="L90:L91"/>
    <mergeCell ref="B152:B163"/>
    <mergeCell ref="C152:C163"/>
    <mergeCell ref="F152:F163"/>
    <mergeCell ref="H152:H163"/>
    <mergeCell ref="D152:D163"/>
    <mergeCell ref="G137:G138"/>
    <mergeCell ref="O152:O163"/>
    <mergeCell ref="J175:J176"/>
    <mergeCell ref="K175:K176"/>
    <mergeCell ref="N90:N91"/>
    <mergeCell ref="O90:O91"/>
    <mergeCell ref="J152:J163"/>
    <mergeCell ref="N152:N163"/>
    <mergeCell ref="N139:N142"/>
    <mergeCell ref="O137:O138"/>
    <mergeCell ref="N137:N138"/>
    <mergeCell ref="A152:A163"/>
    <mergeCell ref="N175:N176"/>
    <mergeCell ref="G152:G163"/>
    <mergeCell ref="I152:I163"/>
    <mergeCell ref="K152:K163"/>
    <mergeCell ref="M152:M163"/>
    <mergeCell ref="L175:L176"/>
    <mergeCell ref="I175:I176"/>
  </mergeCells>
  <printOptions/>
  <pageMargins left="0.25" right="0.25" top="0.75" bottom="0.75" header="0.3" footer="0.3"/>
  <pageSetup fitToHeight="0" fitToWidth="1" horizontalDpi="600" verticalDpi="600" orientation="portrait" paperSize="9" scale="63" r:id="rId1"/>
  <rowBreaks count="2" manualBreakCount="2">
    <brk id="80" max="14" man="1"/>
    <brk id="16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7.140625" style="118" customWidth="1"/>
    <col min="2" max="2" width="9.8515625" style="118" customWidth="1"/>
    <col min="3" max="3" width="26.7109375" style="112" customWidth="1"/>
    <col min="4" max="4" width="26.8515625" style="112" customWidth="1"/>
    <col min="5" max="5" width="30.140625" style="112" customWidth="1"/>
    <col min="6" max="6" width="12.00390625" style="118" customWidth="1"/>
    <col min="7" max="12" width="8.8515625" style="118" customWidth="1"/>
    <col min="13" max="13" width="9.8515625" style="118" customWidth="1"/>
    <col min="14" max="14" width="21.140625" style="115" customWidth="1"/>
    <col min="16" max="16" width="0.13671875" style="0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2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2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4" ht="18">
      <c r="A7" s="39"/>
      <c r="B7" s="82"/>
      <c r="C7" s="2"/>
      <c r="D7" s="2"/>
      <c r="E7" s="2"/>
      <c r="F7" s="82"/>
      <c r="G7" s="82"/>
      <c r="H7" s="82"/>
      <c r="I7" s="82"/>
      <c r="J7" s="82"/>
      <c r="K7" s="82"/>
      <c r="L7" s="82"/>
      <c r="M7" s="82"/>
      <c r="N7" s="85"/>
    </row>
    <row r="8" spans="1:14" ht="17.25">
      <c r="A8" s="543" t="s">
        <v>798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</row>
    <row r="9" spans="1:14" ht="17.25">
      <c r="A9" s="543" t="s">
        <v>1542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</row>
    <row r="10" spans="1:14" ht="17.25">
      <c r="A10" s="544" t="s">
        <v>1346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</row>
    <row r="11" spans="1:14" s="114" customFormat="1" ht="59.25" customHeight="1">
      <c r="A11" s="127" t="s">
        <v>369</v>
      </c>
      <c r="B11" s="46" t="s">
        <v>799</v>
      </c>
      <c r="C11" s="46" t="s">
        <v>186</v>
      </c>
      <c r="D11" s="46" t="s">
        <v>187</v>
      </c>
      <c r="E11" s="46" t="s">
        <v>370</v>
      </c>
      <c r="F11" s="46" t="s">
        <v>235</v>
      </c>
      <c r="G11" s="673" t="s">
        <v>371</v>
      </c>
      <c r="H11" s="673"/>
      <c r="I11" s="673"/>
      <c r="J11" s="673"/>
      <c r="K11" s="673"/>
      <c r="L11" s="673"/>
      <c r="M11" s="46" t="s">
        <v>406</v>
      </c>
      <c r="N11" s="113" t="s">
        <v>372</v>
      </c>
    </row>
    <row r="12" spans="1:14" ht="18">
      <c r="A12" s="40"/>
      <c r="B12" s="53"/>
      <c r="C12" s="5"/>
      <c r="D12" s="5"/>
      <c r="E12" s="5"/>
      <c r="F12" s="53"/>
      <c r="G12" s="53" t="s">
        <v>373</v>
      </c>
      <c r="H12" s="53" t="s">
        <v>374</v>
      </c>
      <c r="I12" s="53" t="s">
        <v>375</v>
      </c>
      <c r="J12" s="53" t="s">
        <v>376</v>
      </c>
      <c r="K12" s="53" t="s">
        <v>377</v>
      </c>
      <c r="L12" s="53" t="s">
        <v>378</v>
      </c>
      <c r="M12" s="53"/>
      <c r="N12" s="43"/>
    </row>
    <row r="13" spans="1:14" ht="18">
      <c r="A13" s="40">
        <v>1</v>
      </c>
      <c r="B13" s="47">
        <v>109</v>
      </c>
      <c r="C13" s="33" t="s">
        <v>379</v>
      </c>
      <c r="D13" s="33" t="s">
        <v>380</v>
      </c>
      <c r="E13" s="59" t="s">
        <v>334</v>
      </c>
      <c r="F13" s="55">
        <v>20.034</v>
      </c>
      <c r="G13" s="219">
        <f>F13/4/6</f>
        <v>0.83475</v>
      </c>
      <c r="H13" s="55">
        <f aca="true" t="shared" si="0" ref="H13:L19">G13</f>
        <v>0.83475</v>
      </c>
      <c r="I13" s="55">
        <f t="shared" si="0"/>
        <v>0.83475</v>
      </c>
      <c r="J13" s="55">
        <f t="shared" si="0"/>
        <v>0.83475</v>
      </c>
      <c r="K13" s="55">
        <f t="shared" si="0"/>
        <v>0.83475</v>
      </c>
      <c r="L13" s="55">
        <f t="shared" si="0"/>
        <v>0.83475</v>
      </c>
      <c r="M13" s="62">
        <v>2</v>
      </c>
      <c r="N13" s="108" t="s">
        <v>421</v>
      </c>
    </row>
    <row r="14" spans="1:14" ht="18">
      <c r="A14" s="47">
        <v>2</v>
      </c>
      <c r="B14" s="47">
        <v>109</v>
      </c>
      <c r="C14" s="33" t="s">
        <v>379</v>
      </c>
      <c r="D14" s="33" t="s">
        <v>380</v>
      </c>
      <c r="E14" s="58" t="s">
        <v>800</v>
      </c>
      <c r="F14" s="55">
        <v>22.54</v>
      </c>
      <c r="G14" s="219">
        <f aca="true" t="shared" si="1" ref="G14:G21">F14/4/6</f>
        <v>0.9391666666666666</v>
      </c>
      <c r="H14" s="55">
        <f t="shared" si="0"/>
        <v>0.9391666666666666</v>
      </c>
      <c r="I14" s="55">
        <f t="shared" si="0"/>
        <v>0.9391666666666666</v>
      </c>
      <c r="J14" s="55">
        <f t="shared" si="0"/>
        <v>0.9391666666666666</v>
      </c>
      <c r="K14" s="55">
        <f t="shared" si="0"/>
        <v>0.9391666666666666</v>
      </c>
      <c r="L14" s="55">
        <f t="shared" si="0"/>
        <v>0.9391666666666666</v>
      </c>
      <c r="M14" s="62">
        <v>2</v>
      </c>
      <c r="N14" s="108" t="s">
        <v>421</v>
      </c>
    </row>
    <row r="15" spans="1:14" ht="18">
      <c r="A15" s="40">
        <v>3</v>
      </c>
      <c r="B15" s="47">
        <v>109</v>
      </c>
      <c r="C15" s="33" t="s">
        <v>379</v>
      </c>
      <c r="D15" s="33" t="s">
        <v>380</v>
      </c>
      <c r="E15" s="59" t="s">
        <v>150</v>
      </c>
      <c r="F15" s="55">
        <v>23.96</v>
      </c>
      <c r="G15" s="219">
        <f t="shared" si="1"/>
        <v>0.9983333333333334</v>
      </c>
      <c r="H15" s="55">
        <f t="shared" si="0"/>
        <v>0.9983333333333334</v>
      </c>
      <c r="I15" s="55">
        <f t="shared" si="0"/>
        <v>0.9983333333333334</v>
      </c>
      <c r="J15" s="55">
        <f t="shared" si="0"/>
        <v>0.9983333333333334</v>
      </c>
      <c r="K15" s="55">
        <f t="shared" si="0"/>
        <v>0.9983333333333334</v>
      </c>
      <c r="L15" s="55">
        <f t="shared" si="0"/>
        <v>0.9983333333333334</v>
      </c>
      <c r="M15" s="62">
        <v>1</v>
      </c>
      <c r="N15" s="108" t="s">
        <v>421</v>
      </c>
    </row>
    <row r="16" spans="1:14" ht="18">
      <c r="A16" s="47">
        <v>4</v>
      </c>
      <c r="B16" s="47">
        <v>109</v>
      </c>
      <c r="C16" s="33" t="s">
        <v>379</v>
      </c>
      <c r="D16" s="33" t="s">
        <v>380</v>
      </c>
      <c r="E16" s="58" t="s">
        <v>136</v>
      </c>
      <c r="F16" s="55">
        <v>30.797</v>
      </c>
      <c r="G16" s="219">
        <f t="shared" si="1"/>
        <v>1.2832083333333333</v>
      </c>
      <c r="H16" s="55">
        <f t="shared" si="0"/>
        <v>1.2832083333333333</v>
      </c>
      <c r="I16" s="55">
        <f t="shared" si="0"/>
        <v>1.2832083333333333</v>
      </c>
      <c r="J16" s="55">
        <f t="shared" si="0"/>
        <v>1.2832083333333333</v>
      </c>
      <c r="K16" s="55">
        <f t="shared" si="0"/>
        <v>1.2832083333333333</v>
      </c>
      <c r="L16" s="55">
        <f t="shared" si="0"/>
        <v>1.2832083333333333</v>
      </c>
      <c r="M16" s="62">
        <v>1</v>
      </c>
      <c r="N16" s="108" t="s">
        <v>421</v>
      </c>
    </row>
    <row r="17" spans="1:14" ht="18">
      <c r="A17" s="40">
        <v>5</v>
      </c>
      <c r="B17" s="47">
        <v>109</v>
      </c>
      <c r="C17" s="33" t="s">
        <v>379</v>
      </c>
      <c r="D17" s="33" t="s">
        <v>380</v>
      </c>
      <c r="E17" s="58" t="s">
        <v>351</v>
      </c>
      <c r="F17" s="55">
        <v>31.508</v>
      </c>
      <c r="G17" s="219">
        <f t="shared" si="1"/>
        <v>1.3128333333333333</v>
      </c>
      <c r="H17" s="55">
        <f t="shared" si="0"/>
        <v>1.3128333333333333</v>
      </c>
      <c r="I17" s="55">
        <f t="shared" si="0"/>
        <v>1.3128333333333333</v>
      </c>
      <c r="J17" s="55">
        <f t="shared" si="0"/>
        <v>1.3128333333333333</v>
      </c>
      <c r="K17" s="55">
        <f t="shared" si="0"/>
        <v>1.3128333333333333</v>
      </c>
      <c r="L17" s="55">
        <f t="shared" si="0"/>
        <v>1.3128333333333333</v>
      </c>
      <c r="M17" s="62">
        <v>2</v>
      </c>
      <c r="N17" s="108" t="s">
        <v>421</v>
      </c>
    </row>
    <row r="18" spans="1:15" s="132" customFormat="1" ht="18">
      <c r="A18" s="47">
        <v>6</v>
      </c>
      <c r="B18" s="135">
        <v>109</v>
      </c>
      <c r="C18" s="140" t="s">
        <v>379</v>
      </c>
      <c r="D18" s="140" t="s">
        <v>380</v>
      </c>
      <c r="E18" s="140" t="s">
        <v>335</v>
      </c>
      <c r="F18" s="222">
        <v>65.23</v>
      </c>
      <c r="G18" s="219">
        <f t="shared" si="1"/>
        <v>2.717916666666667</v>
      </c>
      <c r="H18" s="55">
        <f t="shared" si="0"/>
        <v>2.717916666666667</v>
      </c>
      <c r="I18" s="55">
        <f t="shared" si="0"/>
        <v>2.717916666666667</v>
      </c>
      <c r="J18" s="55">
        <f t="shared" si="0"/>
        <v>2.717916666666667</v>
      </c>
      <c r="K18" s="55">
        <f t="shared" si="0"/>
        <v>2.717916666666667</v>
      </c>
      <c r="L18" s="55">
        <f t="shared" si="0"/>
        <v>2.717916666666667</v>
      </c>
      <c r="M18" s="421">
        <v>8</v>
      </c>
      <c r="N18" s="108" t="s">
        <v>421</v>
      </c>
      <c r="O18" s="415"/>
    </row>
    <row r="19" spans="1:15" s="132" customFormat="1" ht="18">
      <c r="A19" s="40">
        <v>7</v>
      </c>
      <c r="B19" s="135">
        <v>109</v>
      </c>
      <c r="C19" s="140" t="s">
        <v>379</v>
      </c>
      <c r="D19" s="140" t="s">
        <v>380</v>
      </c>
      <c r="E19" s="140" t="s">
        <v>597</v>
      </c>
      <c r="F19" s="222">
        <v>30.08</v>
      </c>
      <c r="G19" s="219">
        <f t="shared" si="1"/>
        <v>1.2533333333333332</v>
      </c>
      <c r="H19" s="55">
        <f t="shared" si="0"/>
        <v>1.2533333333333332</v>
      </c>
      <c r="I19" s="55">
        <f t="shared" si="0"/>
        <v>1.2533333333333332</v>
      </c>
      <c r="J19" s="55">
        <f t="shared" si="0"/>
        <v>1.2533333333333332</v>
      </c>
      <c r="K19" s="55">
        <f t="shared" si="0"/>
        <v>1.2533333333333332</v>
      </c>
      <c r="L19" s="55">
        <f t="shared" si="0"/>
        <v>1.2533333333333332</v>
      </c>
      <c r="M19" s="416">
        <v>4</v>
      </c>
      <c r="N19" s="108" t="s">
        <v>421</v>
      </c>
      <c r="O19" s="417"/>
    </row>
    <row r="20" spans="1:15" s="132" customFormat="1" ht="18">
      <c r="A20" s="47">
        <v>8</v>
      </c>
      <c r="B20" s="135">
        <v>109</v>
      </c>
      <c r="C20" s="140" t="s">
        <v>379</v>
      </c>
      <c r="D20" s="140" t="s">
        <v>380</v>
      </c>
      <c r="E20" s="140" t="s">
        <v>217</v>
      </c>
      <c r="F20" s="222">
        <v>60.67</v>
      </c>
      <c r="G20" s="219">
        <f t="shared" si="1"/>
        <v>2.5279166666666666</v>
      </c>
      <c r="H20" s="55">
        <f aca="true" t="shared" si="2" ref="H20:L21">G20</f>
        <v>2.5279166666666666</v>
      </c>
      <c r="I20" s="55">
        <f t="shared" si="2"/>
        <v>2.5279166666666666</v>
      </c>
      <c r="J20" s="55">
        <f t="shared" si="2"/>
        <v>2.5279166666666666</v>
      </c>
      <c r="K20" s="55">
        <f t="shared" si="2"/>
        <v>2.5279166666666666</v>
      </c>
      <c r="L20" s="55">
        <f t="shared" si="2"/>
        <v>2.5279166666666666</v>
      </c>
      <c r="M20" s="416">
        <v>6</v>
      </c>
      <c r="N20" s="108" t="s">
        <v>421</v>
      </c>
      <c r="O20" s="417"/>
    </row>
    <row r="21" spans="1:15" s="132" customFormat="1" ht="18">
      <c r="A21" s="465">
        <v>9</v>
      </c>
      <c r="B21" s="135">
        <v>109</v>
      </c>
      <c r="C21" s="140" t="s">
        <v>379</v>
      </c>
      <c r="D21" s="140" t="s">
        <v>380</v>
      </c>
      <c r="E21" s="140" t="s">
        <v>132</v>
      </c>
      <c r="F21" s="222">
        <v>82.64</v>
      </c>
      <c r="G21" s="219">
        <f t="shared" si="1"/>
        <v>3.4433333333333334</v>
      </c>
      <c r="H21" s="55">
        <f t="shared" si="2"/>
        <v>3.4433333333333334</v>
      </c>
      <c r="I21" s="55">
        <f t="shared" si="2"/>
        <v>3.4433333333333334</v>
      </c>
      <c r="J21" s="55">
        <f t="shared" si="2"/>
        <v>3.4433333333333334</v>
      </c>
      <c r="K21" s="55">
        <f t="shared" si="2"/>
        <v>3.4433333333333334</v>
      </c>
      <c r="L21" s="55">
        <f t="shared" si="2"/>
        <v>3.4433333333333334</v>
      </c>
      <c r="M21" s="223">
        <v>6</v>
      </c>
      <c r="N21" s="108" t="s">
        <v>421</v>
      </c>
      <c r="O21" s="417"/>
    </row>
    <row r="22" spans="1:15" s="132" customFormat="1" ht="18">
      <c r="A22" s="440"/>
      <c r="B22" s="135">
        <v>2659</v>
      </c>
      <c r="C22" s="140" t="s">
        <v>1519</v>
      </c>
      <c r="D22" s="140"/>
      <c r="E22" s="140" t="s">
        <v>1520</v>
      </c>
      <c r="F22" s="222">
        <v>1.1</v>
      </c>
      <c r="G22" s="476">
        <v>1.1</v>
      </c>
      <c r="H22" s="476"/>
      <c r="I22" s="476"/>
      <c r="J22" s="476"/>
      <c r="K22" s="476"/>
      <c r="L22" s="476"/>
      <c r="M22" s="439"/>
      <c r="N22" s="441" t="s">
        <v>464</v>
      </c>
      <c r="O22" s="417"/>
    </row>
    <row r="23" spans="1:14" ht="34.5" customHeight="1">
      <c r="A23" s="47">
        <v>10</v>
      </c>
      <c r="B23" s="47">
        <v>109</v>
      </c>
      <c r="C23" s="17" t="s">
        <v>379</v>
      </c>
      <c r="D23" s="57" t="s">
        <v>380</v>
      </c>
      <c r="E23" s="20" t="s">
        <v>264</v>
      </c>
      <c r="F23" s="75">
        <v>26.64</v>
      </c>
      <c r="G23" s="55">
        <f>F23/4/7</f>
        <v>0.9514285714285714</v>
      </c>
      <c r="H23" s="55">
        <f aca="true" t="shared" si="3" ref="H23:L24">G23</f>
        <v>0.9514285714285714</v>
      </c>
      <c r="I23" s="55">
        <f t="shared" si="3"/>
        <v>0.9514285714285714</v>
      </c>
      <c r="J23" s="55">
        <f t="shared" si="3"/>
        <v>0.9514285714285714</v>
      </c>
      <c r="K23" s="55">
        <f t="shared" si="3"/>
        <v>0.9514285714285714</v>
      </c>
      <c r="L23" s="55">
        <f t="shared" si="3"/>
        <v>0.9514285714285714</v>
      </c>
      <c r="M23" s="69">
        <v>1</v>
      </c>
      <c r="N23" s="93" t="s">
        <v>1345</v>
      </c>
    </row>
    <row r="24" spans="1:14" ht="18">
      <c r="A24" s="110">
        <v>11</v>
      </c>
      <c r="B24" s="47">
        <v>109</v>
      </c>
      <c r="C24" s="10" t="s">
        <v>379</v>
      </c>
      <c r="D24" s="10" t="s">
        <v>380</v>
      </c>
      <c r="E24" s="10" t="s">
        <v>801</v>
      </c>
      <c r="F24" s="64">
        <v>107.46</v>
      </c>
      <c r="G24" s="109">
        <f>F24/4/7</f>
        <v>3.8378571428571426</v>
      </c>
      <c r="H24" s="109">
        <f t="shared" si="3"/>
        <v>3.8378571428571426</v>
      </c>
      <c r="I24" s="109">
        <f t="shared" si="3"/>
        <v>3.8378571428571426</v>
      </c>
      <c r="J24" s="109">
        <f t="shared" si="3"/>
        <v>3.8378571428571426</v>
      </c>
      <c r="K24" s="109">
        <f t="shared" si="3"/>
        <v>3.8378571428571426</v>
      </c>
      <c r="L24" s="109">
        <f t="shared" si="3"/>
        <v>3.8378571428571426</v>
      </c>
      <c r="M24" s="69">
        <v>1</v>
      </c>
      <c r="N24" s="125" t="s">
        <v>903</v>
      </c>
    </row>
    <row r="25" spans="1:14" s="101" customFormat="1" ht="36">
      <c r="A25" s="47">
        <v>12</v>
      </c>
      <c r="B25" s="41">
        <v>109</v>
      </c>
      <c r="C25" s="33" t="s">
        <v>379</v>
      </c>
      <c r="D25" s="33" t="s">
        <v>380</v>
      </c>
      <c r="E25" s="123" t="s">
        <v>802</v>
      </c>
      <c r="F25" s="110">
        <v>76.215</v>
      </c>
      <c r="G25" s="124"/>
      <c r="H25" s="124">
        <f>F25/4/3</f>
        <v>6.35125</v>
      </c>
      <c r="I25" s="124"/>
      <c r="J25" s="124">
        <f>H25</f>
        <v>6.35125</v>
      </c>
      <c r="K25" s="124"/>
      <c r="L25" s="124">
        <f>J25</f>
        <v>6.35125</v>
      </c>
      <c r="M25" s="69">
        <v>1</v>
      </c>
      <c r="N25" s="125" t="s">
        <v>388</v>
      </c>
    </row>
    <row r="26" spans="1:14" ht="18">
      <c r="A26" s="40">
        <v>13</v>
      </c>
      <c r="B26" s="47">
        <v>109</v>
      </c>
      <c r="C26" s="33" t="s">
        <v>379</v>
      </c>
      <c r="D26" s="33" t="s">
        <v>380</v>
      </c>
      <c r="E26" s="122" t="s">
        <v>803</v>
      </c>
      <c r="F26" s="64">
        <v>34.32</v>
      </c>
      <c r="G26" s="117">
        <f>F26/4/4</f>
        <v>2.145</v>
      </c>
      <c r="H26" s="65"/>
      <c r="I26" s="65">
        <f>G26</f>
        <v>2.145</v>
      </c>
      <c r="J26" s="65"/>
      <c r="K26" s="65">
        <f>G26</f>
        <v>2.145</v>
      </c>
      <c r="L26" s="65">
        <f aca="true" t="shared" si="4" ref="H26:L27">K26</f>
        <v>2.145</v>
      </c>
      <c r="M26" s="69">
        <v>1</v>
      </c>
      <c r="N26" s="125" t="s">
        <v>388</v>
      </c>
    </row>
    <row r="27" spans="1:14" ht="18">
      <c r="A27" s="69">
        <v>14</v>
      </c>
      <c r="B27" s="47">
        <v>109</v>
      </c>
      <c r="C27" s="33" t="s">
        <v>379</v>
      </c>
      <c r="D27" s="33" t="s">
        <v>380</v>
      </c>
      <c r="E27" s="122" t="s">
        <v>804</v>
      </c>
      <c r="F27" s="64">
        <v>105.08</v>
      </c>
      <c r="G27" s="109">
        <f>(F27+0.04)/4/7</f>
        <v>3.7542857142857144</v>
      </c>
      <c r="H27" s="109">
        <f t="shared" si="4"/>
        <v>3.7542857142857144</v>
      </c>
      <c r="I27" s="109">
        <f t="shared" si="4"/>
        <v>3.7542857142857144</v>
      </c>
      <c r="J27" s="109">
        <f t="shared" si="4"/>
        <v>3.7542857142857144</v>
      </c>
      <c r="K27" s="109">
        <f t="shared" si="4"/>
        <v>3.7542857142857144</v>
      </c>
      <c r="L27" s="109">
        <f t="shared" si="4"/>
        <v>3.7542857142857144</v>
      </c>
      <c r="M27" s="69">
        <v>2</v>
      </c>
      <c r="N27" s="110" t="s">
        <v>1345</v>
      </c>
    </row>
    <row r="28" spans="1:14" s="101" customFormat="1" ht="36">
      <c r="A28" s="47">
        <v>15</v>
      </c>
      <c r="B28" s="41">
        <v>109</v>
      </c>
      <c r="C28" s="33" t="s">
        <v>379</v>
      </c>
      <c r="D28" s="33" t="s">
        <v>380</v>
      </c>
      <c r="E28" s="123" t="s">
        <v>805</v>
      </c>
      <c r="F28" s="110">
        <v>80.77</v>
      </c>
      <c r="G28" s="124">
        <f>F28/4/7</f>
        <v>2.884642857142857</v>
      </c>
      <c r="H28" s="109">
        <f>G28</f>
        <v>2.884642857142857</v>
      </c>
      <c r="I28" s="109">
        <f>H28</f>
        <v>2.884642857142857</v>
      </c>
      <c r="J28" s="109">
        <f>I28</f>
        <v>2.884642857142857</v>
      </c>
      <c r="K28" s="109">
        <f>J28</f>
        <v>2.884642857142857</v>
      </c>
      <c r="L28" s="109">
        <f>K28</f>
        <v>2.884642857142857</v>
      </c>
      <c r="M28" s="69">
        <v>1</v>
      </c>
      <c r="N28" s="42" t="s">
        <v>1345</v>
      </c>
    </row>
    <row r="29" spans="1:14" ht="36">
      <c r="A29" s="110">
        <v>16</v>
      </c>
      <c r="B29" s="47">
        <v>109</v>
      </c>
      <c r="C29" s="17" t="s">
        <v>379</v>
      </c>
      <c r="D29" s="21" t="s">
        <v>244</v>
      </c>
      <c r="E29" s="20" t="s">
        <v>917</v>
      </c>
      <c r="F29" s="75">
        <v>121.754</v>
      </c>
      <c r="G29" s="68"/>
      <c r="H29" s="68">
        <f>F29/4/3</f>
        <v>10.146166666666668</v>
      </c>
      <c r="I29" s="68"/>
      <c r="J29" s="68">
        <f>H29</f>
        <v>10.146166666666668</v>
      </c>
      <c r="K29" s="68"/>
      <c r="L29" s="68">
        <f>H29</f>
        <v>10.146166666666668</v>
      </c>
      <c r="M29" s="47">
        <v>2</v>
      </c>
      <c r="N29" s="93" t="s">
        <v>388</v>
      </c>
    </row>
    <row r="30" spans="1:15" ht="18">
      <c r="A30" s="47">
        <v>17</v>
      </c>
      <c r="B30" s="19">
        <v>109</v>
      </c>
      <c r="C30" s="10" t="s">
        <v>379</v>
      </c>
      <c r="D30" s="10" t="s">
        <v>380</v>
      </c>
      <c r="E30" s="10" t="s">
        <v>441</v>
      </c>
      <c r="F30" s="51">
        <v>84.57</v>
      </c>
      <c r="G30" s="51">
        <f>F30/4/6</f>
        <v>3.5237499999999997</v>
      </c>
      <c r="H30" s="51">
        <f>G30</f>
        <v>3.5237499999999997</v>
      </c>
      <c r="I30" s="51">
        <f>H30</f>
        <v>3.5237499999999997</v>
      </c>
      <c r="J30" s="51">
        <f>I30</f>
        <v>3.5237499999999997</v>
      </c>
      <c r="K30" s="51">
        <f>J30</f>
        <v>3.5237499999999997</v>
      </c>
      <c r="L30" s="51">
        <f>K30</f>
        <v>3.5237499999999997</v>
      </c>
      <c r="M30" s="47">
        <v>1</v>
      </c>
      <c r="N30" s="37" t="s">
        <v>388</v>
      </c>
      <c r="O30" s="44"/>
    </row>
    <row r="31" spans="1:14" ht="18">
      <c r="A31" s="47">
        <v>18</v>
      </c>
      <c r="B31" s="47">
        <v>109</v>
      </c>
      <c r="C31" s="17" t="s">
        <v>379</v>
      </c>
      <c r="D31" s="17" t="s">
        <v>380</v>
      </c>
      <c r="E31" s="20" t="s">
        <v>216</v>
      </c>
      <c r="F31" s="76">
        <v>19.11</v>
      </c>
      <c r="G31" s="51">
        <f>F31/4/3</f>
        <v>1.5925</v>
      </c>
      <c r="H31" s="51"/>
      <c r="I31" s="51">
        <f>G31</f>
        <v>1.5925</v>
      </c>
      <c r="J31" s="51"/>
      <c r="K31" s="51">
        <f>G31</f>
        <v>1.5925</v>
      </c>
      <c r="L31" s="51"/>
      <c r="M31" s="69">
        <v>1</v>
      </c>
      <c r="N31" s="93" t="s">
        <v>388</v>
      </c>
    </row>
    <row r="32" spans="1:14" ht="18">
      <c r="A32" s="47">
        <v>19</v>
      </c>
      <c r="B32" s="19">
        <v>109</v>
      </c>
      <c r="C32" s="10" t="s">
        <v>379</v>
      </c>
      <c r="D32" s="10" t="s">
        <v>380</v>
      </c>
      <c r="E32" s="10" t="s">
        <v>806</v>
      </c>
      <c r="F32" s="64">
        <v>43.12</v>
      </c>
      <c r="G32" s="51">
        <f>F32/4/3</f>
        <v>3.5933333333333333</v>
      </c>
      <c r="H32" s="51"/>
      <c r="I32" s="51">
        <f>G32</f>
        <v>3.5933333333333333</v>
      </c>
      <c r="J32" s="51"/>
      <c r="K32" s="51">
        <f>G32</f>
        <v>3.5933333333333333</v>
      </c>
      <c r="L32" s="51"/>
      <c r="M32" s="47">
        <v>1</v>
      </c>
      <c r="N32" s="37" t="s">
        <v>388</v>
      </c>
    </row>
    <row r="33" spans="1:16" s="169" customFormat="1" ht="16.5" customHeight="1">
      <c r="A33" s="69">
        <v>20</v>
      </c>
      <c r="B33" s="47">
        <v>109</v>
      </c>
      <c r="C33" s="10" t="s">
        <v>379</v>
      </c>
      <c r="D33" s="10" t="s">
        <v>380</v>
      </c>
      <c r="E33" s="10" t="s">
        <v>1572</v>
      </c>
      <c r="F33" s="55">
        <v>47.06</v>
      </c>
      <c r="G33" s="68">
        <f>F33/4/6</f>
        <v>1.9608333333333334</v>
      </c>
      <c r="H33" s="68">
        <f aca="true" t="shared" si="5" ref="H33:L34">G33</f>
        <v>1.9608333333333334</v>
      </c>
      <c r="I33" s="68">
        <f t="shared" si="5"/>
        <v>1.9608333333333334</v>
      </c>
      <c r="J33" s="68">
        <f t="shared" si="5"/>
        <v>1.9608333333333334</v>
      </c>
      <c r="K33" s="68">
        <f t="shared" si="5"/>
        <v>1.9608333333333334</v>
      </c>
      <c r="L33" s="68">
        <f t="shared" si="5"/>
        <v>1.9608333333333334</v>
      </c>
      <c r="M33" s="69">
        <v>1</v>
      </c>
      <c r="N33" s="469" t="s">
        <v>421</v>
      </c>
      <c r="O33"/>
      <c r="P33" s="171"/>
    </row>
    <row r="34" spans="1:14" ht="19.5" customHeight="1">
      <c r="A34" s="69">
        <v>21</v>
      </c>
      <c r="B34" s="47">
        <v>109</v>
      </c>
      <c r="C34" s="17" t="s">
        <v>379</v>
      </c>
      <c r="D34" s="17" t="s">
        <v>380</v>
      </c>
      <c r="E34" s="20" t="s">
        <v>815</v>
      </c>
      <c r="F34" s="64">
        <v>142.06</v>
      </c>
      <c r="G34" s="68">
        <f>F34/4/6</f>
        <v>5.9191666666666665</v>
      </c>
      <c r="H34" s="68">
        <f t="shared" si="5"/>
        <v>5.9191666666666665</v>
      </c>
      <c r="I34" s="68">
        <f t="shared" si="5"/>
        <v>5.9191666666666665</v>
      </c>
      <c r="J34" s="68">
        <f t="shared" si="5"/>
        <v>5.9191666666666665</v>
      </c>
      <c r="K34" s="68">
        <f t="shared" si="5"/>
        <v>5.9191666666666665</v>
      </c>
      <c r="L34" s="68">
        <f t="shared" si="5"/>
        <v>5.9191666666666665</v>
      </c>
      <c r="M34" s="47">
        <v>2</v>
      </c>
      <c r="N34" s="93" t="s">
        <v>421</v>
      </c>
    </row>
    <row r="35" spans="1:14" ht="18">
      <c r="A35" s="47">
        <v>22</v>
      </c>
      <c r="B35" s="19">
        <v>109</v>
      </c>
      <c r="C35" s="10" t="s">
        <v>379</v>
      </c>
      <c r="D35" s="10" t="s">
        <v>380</v>
      </c>
      <c r="E35" s="10" t="s">
        <v>807</v>
      </c>
      <c r="F35" s="64">
        <v>36.5</v>
      </c>
      <c r="G35" s="117">
        <f>F35/4/3</f>
        <v>3.0416666666666665</v>
      </c>
      <c r="H35" s="65"/>
      <c r="I35" s="65">
        <f>G35</f>
        <v>3.0416666666666665</v>
      </c>
      <c r="J35" s="65"/>
      <c r="K35" s="65">
        <f>G35</f>
        <v>3.0416666666666665</v>
      </c>
      <c r="L35" s="65"/>
      <c r="M35" s="47">
        <v>1</v>
      </c>
      <c r="N35" s="17" t="s">
        <v>388</v>
      </c>
    </row>
    <row r="36" spans="1:14" ht="18.75" customHeight="1">
      <c r="A36" s="40">
        <v>23</v>
      </c>
      <c r="B36" s="47">
        <v>109</v>
      </c>
      <c r="C36" s="10" t="s">
        <v>379</v>
      </c>
      <c r="D36" s="10" t="s">
        <v>380</v>
      </c>
      <c r="E36" s="10" t="s">
        <v>253</v>
      </c>
      <c r="F36" s="55">
        <v>27.197</v>
      </c>
      <c r="G36" s="117"/>
      <c r="H36" s="117">
        <f>F36/4/3</f>
        <v>2.2664166666666667</v>
      </c>
      <c r="I36" s="65"/>
      <c r="J36" s="65">
        <f>H36</f>
        <v>2.2664166666666667</v>
      </c>
      <c r="K36" s="65"/>
      <c r="L36" s="65">
        <f>H36</f>
        <v>2.2664166666666667</v>
      </c>
      <c r="M36" s="47">
        <v>1</v>
      </c>
      <c r="N36" s="37" t="s">
        <v>388</v>
      </c>
    </row>
    <row r="37" spans="1:14" s="132" customFormat="1" ht="18">
      <c r="A37" s="223">
        <v>24</v>
      </c>
      <c r="B37" s="223">
        <v>109</v>
      </c>
      <c r="C37" s="86" t="s">
        <v>379</v>
      </c>
      <c r="D37" s="86" t="s">
        <v>380</v>
      </c>
      <c r="E37" s="86" t="s">
        <v>236</v>
      </c>
      <c r="F37" s="222">
        <v>97.778</v>
      </c>
      <c r="G37" s="422">
        <f>F37/4/6</f>
        <v>4.074083333333333</v>
      </c>
      <c r="H37" s="419">
        <f>G37</f>
        <v>4.074083333333333</v>
      </c>
      <c r="I37" s="419">
        <f>H37</f>
        <v>4.074083333333333</v>
      </c>
      <c r="J37" s="419">
        <f>I37</f>
        <v>4.074083333333333</v>
      </c>
      <c r="K37" s="419">
        <f>J37</f>
        <v>4.074083333333333</v>
      </c>
      <c r="L37" s="419">
        <f>K37</f>
        <v>4.074083333333333</v>
      </c>
      <c r="M37" s="223">
        <v>5</v>
      </c>
      <c r="N37" s="420" t="s">
        <v>903</v>
      </c>
    </row>
    <row r="38" spans="1:14" s="101" customFormat="1" ht="36">
      <c r="A38" s="47">
        <v>25</v>
      </c>
      <c r="B38" s="47">
        <v>109</v>
      </c>
      <c r="C38" s="33" t="s">
        <v>379</v>
      </c>
      <c r="D38" s="33" t="s">
        <v>380</v>
      </c>
      <c r="E38" s="128" t="s">
        <v>808</v>
      </c>
      <c r="F38" s="110">
        <v>66.28</v>
      </c>
      <c r="G38" s="124">
        <f>F38/4/3</f>
        <v>5.523333333333333</v>
      </c>
      <c r="H38" s="109"/>
      <c r="I38" s="109">
        <f>G38</f>
        <v>5.523333333333333</v>
      </c>
      <c r="J38" s="109"/>
      <c r="K38" s="109">
        <f>I38</f>
        <v>5.523333333333333</v>
      </c>
      <c r="L38" s="109"/>
      <c r="M38" s="47">
        <v>1</v>
      </c>
      <c r="N38" s="93" t="s">
        <v>388</v>
      </c>
    </row>
    <row r="39" spans="1:14" ht="18">
      <c r="A39" s="40">
        <v>26</v>
      </c>
      <c r="B39" s="47">
        <v>109</v>
      </c>
      <c r="C39" s="10" t="s">
        <v>379</v>
      </c>
      <c r="D39" s="10" t="s">
        <v>380</v>
      </c>
      <c r="E39" s="10" t="s">
        <v>513</v>
      </c>
      <c r="F39" s="55">
        <v>56.71</v>
      </c>
      <c r="G39" s="124">
        <f>F39/4/3</f>
        <v>4.725833333333333</v>
      </c>
      <c r="H39" s="109"/>
      <c r="I39" s="109">
        <f>G39</f>
        <v>4.725833333333333</v>
      </c>
      <c r="J39" s="109"/>
      <c r="K39" s="109">
        <f>G39</f>
        <v>4.725833333333333</v>
      </c>
      <c r="L39" s="109"/>
      <c r="M39" s="74">
        <v>1</v>
      </c>
      <c r="N39" s="37" t="s">
        <v>388</v>
      </c>
    </row>
    <row r="40" spans="1:14" ht="18">
      <c r="A40" s="69">
        <v>27</v>
      </c>
      <c r="B40" s="47">
        <v>109</v>
      </c>
      <c r="C40" s="33" t="s">
        <v>379</v>
      </c>
      <c r="D40" s="33" t="s">
        <v>380</v>
      </c>
      <c r="E40" s="10" t="s">
        <v>809</v>
      </c>
      <c r="F40" s="64">
        <v>37.74</v>
      </c>
      <c r="G40" s="109">
        <f>F40/4/3</f>
        <v>3.145</v>
      </c>
      <c r="H40" s="109"/>
      <c r="I40" s="109">
        <f>G40</f>
        <v>3.145</v>
      </c>
      <c r="J40" s="109"/>
      <c r="K40" s="109">
        <f>G40</f>
        <v>3.145</v>
      </c>
      <c r="L40" s="109"/>
      <c r="M40" s="131">
        <v>1</v>
      </c>
      <c r="N40" s="468" t="s">
        <v>388</v>
      </c>
    </row>
    <row r="41" spans="1:14" ht="34.5" customHeight="1">
      <c r="A41" s="47">
        <v>28</v>
      </c>
      <c r="B41" s="47">
        <v>109</v>
      </c>
      <c r="C41" s="33" t="s">
        <v>379</v>
      </c>
      <c r="D41" s="17" t="s">
        <v>380</v>
      </c>
      <c r="E41" s="20" t="s">
        <v>262</v>
      </c>
      <c r="F41" s="55">
        <v>120</v>
      </c>
      <c r="G41" s="55">
        <f>F41/4/6</f>
        <v>5</v>
      </c>
      <c r="H41" s="55">
        <f aca="true" t="shared" si="6" ref="H41:L43">G41</f>
        <v>5</v>
      </c>
      <c r="I41" s="55">
        <f t="shared" si="6"/>
        <v>5</v>
      </c>
      <c r="J41" s="55">
        <f t="shared" si="6"/>
        <v>5</v>
      </c>
      <c r="K41" s="55">
        <f t="shared" si="6"/>
        <v>5</v>
      </c>
      <c r="L41" s="55">
        <f t="shared" si="6"/>
        <v>5</v>
      </c>
      <c r="M41" s="47">
        <v>2</v>
      </c>
      <c r="N41" s="17" t="s">
        <v>421</v>
      </c>
    </row>
    <row r="42" spans="1:14" ht="19.5" customHeight="1">
      <c r="A42" s="47">
        <v>29</v>
      </c>
      <c r="B42" s="47">
        <v>109</v>
      </c>
      <c r="C42" s="10" t="s">
        <v>379</v>
      </c>
      <c r="D42" s="10" t="s">
        <v>380</v>
      </c>
      <c r="E42" s="10" t="s">
        <v>251</v>
      </c>
      <c r="F42" s="55">
        <v>52.734</v>
      </c>
      <c r="G42" s="55">
        <f>F42/4/3</f>
        <v>4.3945</v>
      </c>
      <c r="H42" s="55"/>
      <c r="I42" s="55">
        <f>G42</f>
        <v>4.3945</v>
      </c>
      <c r="J42" s="55"/>
      <c r="K42" s="55">
        <f>G42</f>
        <v>4.3945</v>
      </c>
      <c r="L42" s="55"/>
      <c r="M42" s="74">
        <v>2</v>
      </c>
      <c r="N42" s="37" t="s">
        <v>388</v>
      </c>
    </row>
    <row r="43" spans="1:14" ht="18">
      <c r="A43" s="69">
        <v>30</v>
      </c>
      <c r="B43" s="47">
        <v>109</v>
      </c>
      <c r="C43" s="10" t="s">
        <v>379</v>
      </c>
      <c r="D43" s="10" t="s">
        <v>380</v>
      </c>
      <c r="E43" s="129" t="s">
        <v>810</v>
      </c>
      <c r="F43" s="64">
        <v>58.2</v>
      </c>
      <c r="G43" s="109">
        <f>F43/4/7</f>
        <v>2.0785714285714287</v>
      </c>
      <c r="H43" s="109">
        <f t="shared" si="6"/>
        <v>2.0785714285714287</v>
      </c>
      <c r="I43" s="109">
        <f t="shared" si="6"/>
        <v>2.0785714285714287</v>
      </c>
      <c r="J43" s="109">
        <f t="shared" si="6"/>
        <v>2.0785714285714287</v>
      </c>
      <c r="K43" s="109">
        <f t="shared" si="6"/>
        <v>2.0785714285714287</v>
      </c>
      <c r="L43" s="109">
        <f t="shared" si="6"/>
        <v>2.0785714285714287</v>
      </c>
      <c r="M43" s="69">
        <v>2</v>
      </c>
      <c r="N43" s="93" t="s">
        <v>1345</v>
      </c>
    </row>
    <row r="44" spans="1:14" ht="18">
      <c r="A44" s="69">
        <v>31</v>
      </c>
      <c r="B44" s="47">
        <v>109</v>
      </c>
      <c r="C44" s="10" t="s">
        <v>379</v>
      </c>
      <c r="D44" s="10" t="s">
        <v>380</v>
      </c>
      <c r="E44" s="129" t="s">
        <v>811</v>
      </c>
      <c r="F44" s="64">
        <v>38.99</v>
      </c>
      <c r="G44" s="109">
        <f>F44/4/7</f>
        <v>1.3925</v>
      </c>
      <c r="H44" s="109">
        <f>G44</f>
        <v>1.3925</v>
      </c>
      <c r="I44" s="109">
        <f>H44</f>
        <v>1.3925</v>
      </c>
      <c r="J44" s="109">
        <f>I44</f>
        <v>1.3925</v>
      </c>
      <c r="K44" s="109">
        <f>J44</f>
        <v>1.3925</v>
      </c>
      <c r="L44" s="109">
        <f>K44</f>
        <v>1.3925</v>
      </c>
      <c r="M44" s="69">
        <v>2</v>
      </c>
      <c r="N44" s="93" t="s">
        <v>1345</v>
      </c>
    </row>
    <row r="45" spans="1:14" ht="18">
      <c r="A45" s="47">
        <v>32</v>
      </c>
      <c r="B45" s="47">
        <v>109</v>
      </c>
      <c r="C45" s="10" t="s">
        <v>379</v>
      </c>
      <c r="D45" s="10" t="s">
        <v>380</v>
      </c>
      <c r="E45" s="129" t="s">
        <v>812</v>
      </c>
      <c r="F45" s="64">
        <v>128</v>
      </c>
      <c r="G45" s="117">
        <f>F45/4/6</f>
        <v>5.333333333333333</v>
      </c>
      <c r="H45" s="65">
        <f aca="true" t="shared" si="7" ref="H45:L46">G45</f>
        <v>5.333333333333333</v>
      </c>
      <c r="I45" s="65">
        <f t="shared" si="7"/>
        <v>5.333333333333333</v>
      </c>
      <c r="J45" s="65">
        <f t="shared" si="7"/>
        <v>5.333333333333333</v>
      </c>
      <c r="K45" s="65">
        <f t="shared" si="7"/>
        <v>5.333333333333333</v>
      </c>
      <c r="L45" s="65">
        <f>K45</f>
        <v>5.333333333333333</v>
      </c>
      <c r="M45" s="69">
        <v>3</v>
      </c>
      <c r="N45" s="93" t="s">
        <v>1345</v>
      </c>
    </row>
    <row r="46" spans="1:14" ht="18">
      <c r="A46" s="69">
        <v>33</v>
      </c>
      <c r="B46" s="47">
        <v>109</v>
      </c>
      <c r="C46" s="10" t="s">
        <v>379</v>
      </c>
      <c r="D46" s="10" t="s">
        <v>380</v>
      </c>
      <c r="E46" s="129" t="s">
        <v>813</v>
      </c>
      <c r="F46" s="64">
        <v>64.77</v>
      </c>
      <c r="G46" s="109">
        <f>F46/4/7</f>
        <v>2.3132142857142854</v>
      </c>
      <c r="H46" s="109">
        <f t="shared" si="7"/>
        <v>2.3132142857142854</v>
      </c>
      <c r="I46" s="109">
        <f t="shared" si="7"/>
        <v>2.3132142857142854</v>
      </c>
      <c r="J46" s="109">
        <f t="shared" si="7"/>
        <v>2.3132142857142854</v>
      </c>
      <c r="K46" s="109">
        <f t="shared" si="7"/>
        <v>2.3132142857142854</v>
      </c>
      <c r="L46" s="109">
        <f t="shared" si="7"/>
        <v>2.3132142857142854</v>
      </c>
      <c r="M46" s="69">
        <v>2</v>
      </c>
      <c r="N46" s="93" t="s">
        <v>1345</v>
      </c>
    </row>
    <row r="47" spans="1:14" ht="18">
      <c r="A47" s="47">
        <v>34</v>
      </c>
      <c r="B47" s="47">
        <v>109</v>
      </c>
      <c r="C47" s="10" t="s">
        <v>379</v>
      </c>
      <c r="D47" s="10" t="s">
        <v>380</v>
      </c>
      <c r="E47" s="129" t="s">
        <v>814</v>
      </c>
      <c r="F47" s="64">
        <v>50.16</v>
      </c>
      <c r="G47" s="117">
        <f>F47/4/6</f>
        <v>2.09</v>
      </c>
      <c r="H47" s="65">
        <f aca="true" t="shared" si="8" ref="H47:L48">G47</f>
        <v>2.09</v>
      </c>
      <c r="I47" s="65">
        <f t="shared" si="8"/>
        <v>2.09</v>
      </c>
      <c r="J47" s="65">
        <f t="shared" si="8"/>
        <v>2.09</v>
      </c>
      <c r="K47" s="65">
        <f t="shared" si="8"/>
        <v>2.09</v>
      </c>
      <c r="L47" s="65">
        <f t="shared" si="8"/>
        <v>2.09</v>
      </c>
      <c r="M47" s="69">
        <v>2</v>
      </c>
      <c r="N47" s="93" t="s">
        <v>1345</v>
      </c>
    </row>
    <row r="48" spans="1:14" ht="18">
      <c r="A48" s="47">
        <v>35</v>
      </c>
      <c r="B48" s="47">
        <v>109</v>
      </c>
      <c r="C48" s="10" t="s">
        <v>379</v>
      </c>
      <c r="D48" s="10" t="s">
        <v>380</v>
      </c>
      <c r="E48" s="129" t="s">
        <v>816</v>
      </c>
      <c r="F48" s="64">
        <v>52.8</v>
      </c>
      <c r="G48" s="117">
        <f>F48/4/6</f>
        <v>2.1999999999999997</v>
      </c>
      <c r="H48" s="65">
        <f t="shared" si="8"/>
        <v>2.1999999999999997</v>
      </c>
      <c r="I48" s="65">
        <f t="shared" si="8"/>
        <v>2.1999999999999997</v>
      </c>
      <c r="J48" s="65">
        <f t="shared" si="8"/>
        <v>2.1999999999999997</v>
      </c>
      <c r="K48" s="65">
        <f t="shared" si="8"/>
        <v>2.1999999999999997</v>
      </c>
      <c r="L48" s="65">
        <f t="shared" si="8"/>
        <v>2.1999999999999997</v>
      </c>
      <c r="M48" s="69">
        <v>5</v>
      </c>
      <c r="N48" s="93" t="s">
        <v>1345</v>
      </c>
    </row>
    <row r="49" spans="1:15" ht="15.75" customHeight="1">
      <c r="A49" s="47">
        <v>36</v>
      </c>
      <c r="B49" s="88">
        <v>109</v>
      </c>
      <c r="C49" s="87" t="s">
        <v>379</v>
      </c>
      <c r="D49" s="87" t="s">
        <v>380</v>
      </c>
      <c r="E49" s="90" t="s">
        <v>669</v>
      </c>
      <c r="F49" s="88">
        <v>76.61</v>
      </c>
      <c r="G49" s="92">
        <f>F49/4/6</f>
        <v>3.192083333333333</v>
      </c>
      <c r="H49" s="92">
        <f>G49</f>
        <v>3.192083333333333</v>
      </c>
      <c r="I49" s="92">
        <f aca="true" t="shared" si="9" ref="I49:L50">H49</f>
        <v>3.192083333333333</v>
      </c>
      <c r="J49" s="92">
        <f t="shared" si="9"/>
        <v>3.192083333333333</v>
      </c>
      <c r="K49" s="92">
        <f t="shared" si="9"/>
        <v>3.192083333333333</v>
      </c>
      <c r="L49" s="92">
        <f t="shared" si="9"/>
        <v>3.192083333333333</v>
      </c>
      <c r="M49" s="88">
        <v>2</v>
      </c>
      <c r="N49" s="17" t="s">
        <v>912</v>
      </c>
      <c r="O49" s="179"/>
    </row>
    <row r="50" spans="1:15" ht="15.75" customHeight="1">
      <c r="A50" s="47">
        <v>37</v>
      </c>
      <c r="B50" s="88">
        <v>109</v>
      </c>
      <c r="C50" s="87" t="s">
        <v>379</v>
      </c>
      <c r="D50" s="87" t="s">
        <v>380</v>
      </c>
      <c r="E50" s="90" t="s">
        <v>670</v>
      </c>
      <c r="F50" s="88">
        <v>78.6</v>
      </c>
      <c r="G50" s="92">
        <f>F50/4/6</f>
        <v>3.275</v>
      </c>
      <c r="H50" s="92">
        <f>G50</f>
        <v>3.275</v>
      </c>
      <c r="I50" s="92">
        <f t="shared" si="9"/>
        <v>3.275</v>
      </c>
      <c r="J50" s="92">
        <f t="shared" si="9"/>
        <v>3.275</v>
      </c>
      <c r="K50" s="92">
        <f t="shared" si="9"/>
        <v>3.275</v>
      </c>
      <c r="L50" s="92">
        <f t="shared" si="9"/>
        <v>3.275</v>
      </c>
      <c r="M50" s="88">
        <v>2</v>
      </c>
      <c r="N50" s="17" t="s">
        <v>912</v>
      </c>
      <c r="O50" s="179"/>
    </row>
    <row r="51" spans="1:16" ht="18">
      <c r="A51" s="69">
        <v>38</v>
      </c>
      <c r="B51" s="19">
        <v>109</v>
      </c>
      <c r="C51" s="10" t="s">
        <v>379</v>
      </c>
      <c r="D51" s="10" t="s">
        <v>380</v>
      </c>
      <c r="E51" s="10" t="s">
        <v>1573</v>
      </c>
      <c r="F51" s="51">
        <v>112.61</v>
      </c>
      <c r="G51" s="92">
        <f>F51/4/6</f>
        <v>4.692083333333334</v>
      </c>
      <c r="H51" s="92">
        <f>G51</f>
        <v>4.692083333333334</v>
      </c>
      <c r="I51" s="92">
        <f>H51</f>
        <v>4.692083333333334</v>
      </c>
      <c r="J51" s="92">
        <f>I51</f>
        <v>4.692083333333334</v>
      </c>
      <c r="K51" s="92">
        <f>J51</f>
        <v>4.692083333333334</v>
      </c>
      <c r="L51" s="92">
        <f>K51</f>
        <v>4.692083333333334</v>
      </c>
      <c r="M51" s="467">
        <v>2</v>
      </c>
      <c r="N51" s="93" t="s">
        <v>912</v>
      </c>
      <c r="O51" s="355"/>
      <c r="P51" s="95"/>
    </row>
    <row r="52" spans="1:14" ht="17.25">
      <c r="A52" s="547" t="s">
        <v>382</v>
      </c>
      <c r="B52" s="548"/>
      <c r="C52" s="549"/>
      <c r="D52" s="5"/>
      <c r="E52" s="5"/>
      <c r="F52" s="77">
        <f aca="true" t="shared" si="10" ref="F52:M52">SUM(F13:F50)</f>
        <v>2299.787</v>
      </c>
      <c r="G52" s="77">
        <f t="shared" si="10"/>
        <v>98.35270833333333</v>
      </c>
      <c r="H52" s="77">
        <f t="shared" si="10"/>
        <v>87.855375</v>
      </c>
      <c r="I52" s="77">
        <f t="shared" si="10"/>
        <v>97.25270833333332</v>
      </c>
      <c r="J52" s="77">
        <f t="shared" si="10"/>
        <v>87.855375</v>
      </c>
      <c r="K52" s="77">
        <f t="shared" si="10"/>
        <v>97.25270833333332</v>
      </c>
      <c r="L52" s="77">
        <f t="shared" si="10"/>
        <v>90.00037499999999</v>
      </c>
      <c r="M52" s="130">
        <f t="shared" si="10"/>
        <v>81</v>
      </c>
      <c r="N52" s="43"/>
    </row>
    <row r="53" spans="1:14" ht="18">
      <c r="A53" s="120"/>
      <c r="B53" s="525" t="s">
        <v>391</v>
      </c>
      <c r="C53" s="23"/>
      <c r="D53" s="23"/>
      <c r="E53" s="24"/>
      <c r="F53" s="126"/>
      <c r="G53" s="119"/>
      <c r="H53" s="119"/>
      <c r="I53" s="119"/>
      <c r="J53" s="119"/>
      <c r="K53" s="119"/>
      <c r="L53" s="120"/>
      <c r="M53" s="120"/>
      <c r="N53" s="116"/>
    </row>
    <row r="54" spans="1:14" ht="18">
      <c r="A54" s="120"/>
      <c r="B54" s="39" t="s">
        <v>392</v>
      </c>
      <c r="C54" s="23"/>
      <c r="D54" s="23"/>
      <c r="E54" s="24"/>
      <c r="F54" s="126"/>
      <c r="G54" s="119"/>
      <c r="H54" s="119"/>
      <c r="I54" s="119"/>
      <c r="J54" s="119"/>
      <c r="K54" s="119"/>
      <c r="L54" s="120"/>
      <c r="M54" s="120"/>
      <c r="N54" s="116"/>
    </row>
    <row r="55" spans="1:14" ht="18">
      <c r="A55" s="120"/>
      <c r="B55" s="39" t="s">
        <v>393</v>
      </c>
      <c r="C55" s="23"/>
      <c r="D55" s="23"/>
      <c r="E55" s="24"/>
      <c r="F55" s="126"/>
      <c r="G55" s="119"/>
      <c r="H55" s="119"/>
      <c r="I55" s="119"/>
      <c r="J55" s="119"/>
      <c r="K55" s="119"/>
      <c r="L55" s="120"/>
      <c r="M55" s="120"/>
      <c r="N55" s="116"/>
    </row>
    <row r="56" spans="1:14" ht="18">
      <c r="A56" s="120"/>
      <c r="B56" s="39" t="s">
        <v>394</v>
      </c>
      <c r="C56" s="26"/>
      <c r="D56" s="26"/>
      <c r="E56" s="26"/>
      <c r="F56" s="31"/>
      <c r="G56" s="31"/>
      <c r="H56" s="31"/>
      <c r="I56" s="31"/>
      <c r="J56" s="31"/>
      <c r="K56" s="31"/>
      <c r="L56" s="31"/>
      <c r="M56" s="31"/>
      <c r="N56" s="27"/>
    </row>
    <row r="57" spans="1:14" ht="18">
      <c r="A57" s="31"/>
      <c r="B57" s="31" t="s">
        <v>271</v>
      </c>
      <c r="C57" s="26"/>
      <c r="D57" s="26"/>
      <c r="E57" s="26"/>
      <c r="F57" s="31"/>
      <c r="G57" s="31"/>
      <c r="H57" s="31"/>
      <c r="I57" s="31"/>
      <c r="J57" s="31"/>
      <c r="K57" s="31"/>
      <c r="L57" s="31"/>
      <c r="M57" s="31"/>
      <c r="N57" s="27"/>
    </row>
    <row r="58" spans="1:14" ht="18">
      <c r="A58" s="31"/>
      <c r="B58" s="31"/>
      <c r="C58" s="26"/>
      <c r="D58" s="26"/>
      <c r="E58" s="26"/>
      <c r="F58" s="31"/>
      <c r="G58" s="31"/>
      <c r="H58" s="31"/>
      <c r="I58" s="31"/>
      <c r="J58" s="31"/>
      <c r="K58" s="31"/>
      <c r="L58" s="31"/>
      <c r="M58" s="31"/>
      <c r="N58" s="27"/>
    </row>
    <row r="59" spans="1:14" ht="18">
      <c r="A59" s="31"/>
      <c r="B59" s="526" t="s">
        <v>395</v>
      </c>
      <c r="C59" s="26"/>
      <c r="D59" s="26"/>
      <c r="E59" s="26"/>
      <c r="F59" s="31"/>
      <c r="G59" s="31"/>
      <c r="H59" s="31"/>
      <c r="I59" s="31"/>
      <c r="J59" s="31"/>
      <c r="K59" s="31"/>
      <c r="L59" s="31"/>
      <c r="M59" s="31"/>
      <c r="N59" s="27"/>
    </row>
    <row r="60" spans="1:14" ht="18">
      <c r="A60" s="31"/>
      <c r="B60" s="672" t="s">
        <v>396</v>
      </c>
      <c r="C60" s="672"/>
      <c r="D60" s="672"/>
      <c r="E60" s="26" t="s">
        <v>397</v>
      </c>
      <c r="F60" s="31"/>
      <c r="G60" s="672" t="s">
        <v>398</v>
      </c>
      <c r="H60" s="672"/>
      <c r="I60" s="672"/>
      <c r="J60" s="31"/>
      <c r="K60" s="31"/>
      <c r="L60" s="31"/>
      <c r="M60" s="31"/>
      <c r="N60" s="27"/>
    </row>
    <row r="61" spans="1:14" ht="18">
      <c r="A61" s="31"/>
      <c r="B61" s="527"/>
      <c r="C61" s="27"/>
      <c r="D61" s="27"/>
      <c r="E61" s="26"/>
      <c r="F61" s="31"/>
      <c r="G61" s="31"/>
      <c r="H61" s="31"/>
      <c r="I61" s="31"/>
      <c r="J61" s="31"/>
      <c r="K61" s="31"/>
      <c r="L61" s="31"/>
      <c r="M61" s="31"/>
      <c r="N61" s="27"/>
    </row>
    <row r="62" spans="1:14" ht="18">
      <c r="A62" s="31"/>
      <c r="B62" s="672" t="s">
        <v>399</v>
      </c>
      <c r="C62" s="672"/>
      <c r="D62" s="672"/>
      <c r="E62" s="26" t="s">
        <v>397</v>
      </c>
      <c r="F62" s="31"/>
      <c r="G62" s="672" t="s">
        <v>256</v>
      </c>
      <c r="H62" s="672"/>
      <c r="I62" s="672"/>
      <c r="J62" s="31"/>
      <c r="K62" s="31"/>
      <c r="L62" s="31"/>
      <c r="M62" s="31"/>
      <c r="N62" s="27"/>
    </row>
    <row r="63" spans="1:14" ht="18">
      <c r="A63" s="31"/>
      <c r="B63" s="31"/>
      <c r="C63" s="26"/>
      <c r="D63" s="26"/>
      <c r="E63" s="26"/>
      <c r="F63" s="31"/>
      <c r="G63" s="31"/>
      <c r="H63" s="31"/>
      <c r="I63" s="31"/>
      <c r="J63" s="31"/>
      <c r="K63" s="31"/>
      <c r="L63" s="31"/>
      <c r="M63" s="31"/>
      <c r="N63" s="27"/>
    </row>
    <row r="64" spans="1:14" ht="18">
      <c r="A64" s="31"/>
      <c r="B64" s="670" t="s">
        <v>400</v>
      </c>
      <c r="C64" s="670"/>
      <c r="D64" s="26"/>
      <c r="E64" s="26" t="s">
        <v>397</v>
      </c>
      <c r="F64" s="31"/>
      <c r="G64" s="670" t="s">
        <v>401</v>
      </c>
      <c r="H64" s="670"/>
      <c r="I64" s="670"/>
      <c r="J64" s="31"/>
      <c r="K64" s="31"/>
      <c r="L64" s="31"/>
      <c r="M64" s="31"/>
      <c r="N64" s="27"/>
    </row>
    <row r="65" spans="1:14" ht="18">
      <c r="A65" s="31"/>
      <c r="B65" s="121"/>
      <c r="C65" s="52"/>
      <c r="D65" s="26"/>
      <c r="E65" s="26"/>
      <c r="F65" s="31"/>
      <c r="G65" s="121"/>
      <c r="H65" s="31"/>
      <c r="I65" s="31"/>
      <c r="J65" s="31"/>
      <c r="K65" s="31"/>
      <c r="L65" s="31"/>
      <c r="M65" s="31"/>
      <c r="N65" s="27"/>
    </row>
    <row r="66" spans="1:14" ht="18">
      <c r="A66" s="31"/>
      <c r="B66" s="121" t="s">
        <v>13</v>
      </c>
      <c r="C66" s="52"/>
      <c r="D66" s="26"/>
      <c r="E66" s="26" t="s">
        <v>397</v>
      </c>
      <c r="F66" s="31"/>
      <c r="G66" s="670" t="s">
        <v>1074</v>
      </c>
      <c r="H66" s="670"/>
      <c r="I66" s="670"/>
      <c r="J66" s="31"/>
      <c r="K66" s="31"/>
      <c r="L66" s="31"/>
      <c r="M66" s="31"/>
      <c r="N66" s="27"/>
    </row>
    <row r="67" spans="1:14" ht="18">
      <c r="A67" s="31"/>
      <c r="B67" s="31"/>
      <c r="C67" s="30"/>
      <c r="D67" s="26"/>
      <c r="E67" s="26"/>
      <c r="F67" s="31"/>
      <c r="G67" s="121"/>
      <c r="H67" s="31"/>
      <c r="I67" s="31"/>
      <c r="J67" s="31"/>
      <c r="K67" s="39"/>
      <c r="L67" s="39"/>
      <c r="M67" s="39"/>
      <c r="N67" s="102"/>
    </row>
    <row r="68" spans="1:14" ht="18">
      <c r="A68" s="31"/>
      <c r="B68" s="31" t="s">
        <v>402</v>
      </c>
      <c r="C68" s="26"/>
      <c r="D68" s="26"/>
      <c r="E68" s="26" t="s">
        <v>397</v>
      </c>
      <c r="F68" s="31"/>
      <c r="G68" s="672" t="s">
        <v>956</v>
      </c>
      <c r="H68" s="672"/>
      <c r="I68" s="672"/>
      <c r="J68" s="31"/>
      <c r="K68" s="31"/>
      <c r="L68" s="31"/>
      <c r="M68" s="31"/>
      <c r="N68" s="27"/>
    </row>
    <row r="69" spans="1:14" ht="18">
      <c r="A69" s="39"/>
      <c r="B69" s="31"/>
      <c r="C69" s="26"/>
      <c r="D69" s="3"/>
      <c r="E69" s="31" t="s">
        <v>403</v>
      </c>
      <c r="F69" s="31"/>
      <c r="G69" s="671" t="s">
        <v>404</v>
      </c>
      <c r="H69" s="671"/>
      <c r="I69" s="671"/>
      <c r="J69" s="31"/>
      <c r="K69" s="39"/>
      <c r="L69" s="39"/>
      <c r="M69" s="39"/>
      <c r="N69" s="102"/>
    </row>
    <row r="70" spans="1:14" ht="18">
      <c r="A70" s="31"/>
      <c r="B70" s="39"/>
      <c r="C70" s="3"/>
      <c r="D70" s="3"/>
      <c r="E70" s="3"/>
      <c r="F70" s="39"/>
      <c r="G70" s="39"/>
      <c r="H70" s="39"/>
      <c r="I70" s="39"/>
      <c r="J70" s="39"/>
      <c r="K70" s="39"/>
      <c r="L70" s="39"/>
      <c r="M70" s="39"/>
      <c r="N70" s="102"/>
    </row>
    <row r="71" ht="18">
      <c r="A71" s="39"/>
    </row>
  </sheetData>
  <sheetProtection/>
  <mergeCells count="23">
    <mergeCell ref="A1:C1"/>
    <mergeCell ref="J1:M1"/>
    <mergeCell ref="J5:M5"/>
    <mergeCell ref="A10:N10"/>
    <mergeCell ref="A8:N8"/>
    <mergeCell ref="A9:N9"/>
    <mergeCell ref="G69:I69"/>
    <mergeCell ref="G64:I64"/>
    <mergeCell ref="G62:I62"/>
    <mergeCell ref="G60:I60"/>
    <mergeCell ref="G68:I68"/>
    <mergeCell ref="B62:D62"/>
    <mergeCell ref="B64:C64"/>
    <mergeCell ref="B60:D60"/>
    <mergeCell ref="J2:M2"/>
    <mergeCell ref="A3:D3"/>
    <mergeCell ref="A4:D4"/>
    <mergeCell ref="A6:D6"/>
    <mergeCell ref="G66:I66"/>
    <mergeCell ref="J3:M3"/>
    <mergeCell ref="J4:M4"/>
    <mergeCell ref="G11:L11"/>
    <mergeCell ref="A52:C52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6"/>
  <sheetViews>
    <sheetView zoomScale="70" zoomScaleNormal="70" zoomScalePageLayoutView="0" workbookViewId="0" topLeftCell="A1">
      <selection activeCell="A1" sqref="A1:IV6"/>
    </sheetView>
  </sheetViews>
  <sheetFormatPr defaultColWidth="9.140625" defaultRowHeight="15"/>
  <cols>
    <col min="1" max="1" width="8.8515625" style="95" customWidth="1"/>
    <col min="2" max="2" width="9.8515625" style="95" customWidth="1"/>
    <col min="3" max="3" width="25.28125" style="95" customWidth="1"/>
    <col min="4" max="4" width="24.140625" style="95" customWidth="1"/>
    <col min="5" max="5" width="27.57421875" style="95" customWidth="1"/>
    <col min="6" max="6" width="18.421875" style="95" customWidth="1"/>
    <col min="7" max="12" width="8.8515625" style="95" customWidth="1"/>
    <col min="13" max="13" width="15.8515625" style="95" customWidth="1"/>
    <col min="14" max="14" width="19.57421875" style="95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4" s="228" customFormat="1" ht="17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7.25">
      <c r="A8" s="543" t="s">
        <v>962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</row>
    <row r="9" spans="1:14" ht="17.25">
      <c r="A9" s="544" t="s">
        <v>1536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</row>
    <row r="10" spans="1:14" ht="51.75">
      <c r="A10" s="4" t="s">
        <v>369</v>
      </c>
      <c r="B10" s="4" t="s">
        <v>185</v>
      </c>
      <c r="C10" s="13" t="s">
        <v>191</v>
      </c>
      <c r="D10" s="4" t="s">
        <v>187</v>
      </c>
      <c r="E10" s="12" t="s">
        <v>370</v>
      </c>
      <c r="F10" s="4" t="s">
        <v>189</v>
      </c>
      <c r="G10" s="674" t="s">
        <v>371</v>
      </c>
      <c r="H10" s="674"/>
      <c r="I10" s="674"/>
      <c r="J10" s="674"/>
      <c r="K10" s="674"/>
      <c r="L10" s="674"/>
      <c r="M10" s="46" t="s">
        <v>275</v>
      </c>
      <c r="N10" s="4" t="s">
        <v>372</v>
      </c>
    </row>
    <row r="11" spans="1:14" ht="17.25">
      <c r="A11" s="5"/>
      <c r="B11" s="5"/>
      <c r="C11" s="5"/>
      <c r="D11" s="5"/>
      <c r="E11" s="5"/>
      <c r="F11" s="5"/>
      <c r="G11" s="5" t="s">
        <v>373</v>
      </c>
      <c r="H11" s="5" t="s">
        <v>374</v>
      </c>
      <c r="I11" s="5" t="s">
        <v>375</v>
      </c>
      <c r="J11" s="5" t="s">
        <v>376</v>
      </c>
      <c r="K11" s="5" t="s">
        <v>377</v>
      </c>
      <c r="L11" s="5" t="s">
        <v>378</v>
      </c>
      <c r="M11" s="6"/>
      <c r="N11" s="6"/>
    </row>
    <row r="12" spans="1:14" ht="18">
      <c r="A12" s="5">
        <v>1</v>
      </c>
      <c r="B12" s="11">
        <v>518</v>
      </c>
      <c r="C12" s="10" t="s">
        <v>287</v>
      </c>
      <c r="D12" s="19" t="s">
        <v>299</v>
      </c>
      <c r="E12" s="32" t="s">
        <v>304</v>
      </c>
      <c r="F12" s="51" t="s">
        <v>434</v>
      </c>
      <c r="G12" s="53" t="s">
        <v>313</v>
      </c>
      <c r="H12" s="53" t="s">
        <v>313</v>
      </c>
      <c r="I12" s="53" t="s">
        <v>313</v>
      </c>
      <c r="J12" s="53" t="s">
        <v>313</v>
      </c>
      <c r="K12" s="53" t="s">
        <v>313</v>
      </c>
      <c r="L12" s="53" t="s">
        <v>313</v>
      </c>
      <c r="M12" s="19" t="s">
        <v>442</v>
      </c>
      <c r="N12" s="35" t="s">
        <v>314</v>
      </c>
    </row>
    <row r="13" spans="1:14" ht="18">
      <c r="A13" s="9">
        <v>2</v>
      </c>
      <c r="B13" s="11">
        <v>518</v>
      </c>
      <c r="C13" s="10" t="s">
        <v>287</v>
      </c>
      <c r="D13" s="19" t="s">
        <v>294</v>
      </c>
      <c r="E13" s="10" t="s">
        <v>289</v>
      </c>
      <c r="F13" s="51" t="s">
        <v>434</v>
      </c>
      <c r="G13" s="53" t="s">
        <v>313</v>
      </c>
      <c r="H13" s="53" t="s">
        <v>313</v>
      </c>
      <c r="I13" s="53" t="s">
        <v>313</v>
      </c>
      <c r="J13" s="53" t="s">
        <v>313</v>
      </c>
      <c r="K13" s="53" t="s">
        <v>313</v>
      </c>
      <c r="L13" s="53" t="s">
        <v>313</v>
      </c>
      <c r="M13" s="19" t="s">
        <v>442</v>
      </c>
      <c r="N13" s="11" t="s">
        <v>314</v>
      </c>
    </row>
    <row r="14" spans="1:14" ht="18">
      <c r="A14" s="5">
        <v>3</v>
      </c>
      <c r="B14" s="11">
        <v>518</v>
      </c>
      <c r="C14" s="10" t="s">
        <v>287</v>
      </c>
      <c r="D14" s="19" t="s">
        <v>295</v>
      </c>
      <c r="E14" s="10" t="s">
        <v>290</v>
      </c>
      <c r="F14" s="51" t="s">
        <v>434</v>
      </c>
      <c r="G14" s="53" t="s">
        <v>313</v>
      </c>
      <c r="H14" s="53" t="s">
        <v>313</v>
      </c>
      <c r="I14" s="53" t="s">
        <v>313</v>
      </c>
      <c r="J14" s="53" t="s">
        <v>313</v>
      </c>
      <c r="K14" s="53" t="s">
        <v>313</v>
      </c>
      <c r="L14" s="53" t="s">
        <v>313</v>
      </c>
      <c r="M14" s="19" t="s">
        <v>442</v>
      </c>
      <c r="N14" s="35" t="s">
        <v>314</v>
      </c>
    </row>
    <row r="15" spans="1:14" ht="18">
      <c r="A15" s="9">
        <v>4</v>
      </c>
      <c r="B15" s="11">
        <v>518</v>
      </c>
      <c r="C15" s="10" t="s">
        <v>287</v>
      </c>
      <c r="D15" s="19" t="s">
        <v>296</v>
      </c>
      <c r="E15" s="10" t="s">
        <v>297</v>
      </c>
      <c r="F15" s="51" t="s">
        <v>434</v>
      </c>
      <c r="G15" s="53" t="s">
        <v>313</v>
      </c>
      <c r="H15" s="53" t="s">
        <v>313</v>
      </c>
      <c r="I15" s="53" t="s">
        <v>313</v>
      </c>
      <c r="J15" s="53" t="s">
        <v>313</v>
      </c>
      <c r="K15" s="53" t="s">
        <v>313</v>
      </c>
      <c r="L15" s="53" t="s">
        <v>313</v>
      </c>
      <c r="M15" s="19" t="s">
        <v>442</v>
      </c>
      <c r="N15" s="11" t="s">
        <v>314</v>
      </c>
    </row>
    <row r="16" spans="1:14" ht="18">
      <c r="A16" s="5">
        <v>5</v>
      </c>
      <c r="B16" s="11">
        <v>518</v>
      </c>
      <c r="C16" s="10" t="s">
        <v>287</v>
      </c>
      <c r="D16" s="19" t="s">
        <v>298</v>
      </c>
      <c r="E16" s="10" t="s">
        <v>291</v>
      </c>
      <c r="F16" s="51" t="s">
        <v>434</v>
      </c>
      <c r="G16" s="53" t="s">
        <v>313</v>
      </c>
      <c r="H16" s="53" t="s">
        <v>313</v>
      </c>
      <c r="I16" s="53" t="s">
        <v>313</v>
      </c>
      <c r="J16" s="53" t="s">
        <v>313</v>
      </c>
      <c r="K16" s="53" t="s">
        <v>313</v>
      </c>
      <c r="L16" s="53" t="s">
        <v>313</v>
      </c>
      <c r="M16" s="19" t="s">
        <v>442</v>
      </c>
      <c r="N16" s="35" t="s">
        <v>314</v>
      </c>
    </row>
    <row r="17" spans="1:14" ht="18">
      <c r="A17" s="9">
        <v>6</v>
      </c>
      <c r="B17" s="11">
        <v>518</v>
      </c>
      <c r="C17" s="10" t="s">
        <v>287</v>
      </c>
      <c r="D17" s="19" t="s">
        <v>299</v>
      </c>
      <c r="E17" s="10" t="s">
        <v>292</v>
      </c>
      <c r="F17" s="51" t="s">
        <v>434</v>
      </c>
      <c r="G17" s="53" t="s">
        <v>313</v>
      </c>
      <c r="H17" s="53" t="s">
        <v>313</v>
      </c>
      <c r="I17" s="53" t="s">
        <v>313</v>
      </c>
      <c r="J17" s="53" t="s">
        <v>313</v>
      </c>
      <c r="K17" s="53" t="s">
        <v>313</v>
      </c>
      <c r="L17" s="53" t="s">
        <v>313</v>
      </c>
      <c r="M17" s="19" t="s">
        <v>442</v>
      </c>
      <c r="N17" s="11" t="s">
        <v>314</v>
      </c>
    </row>
    <row r="18" spans="1:14" ht="18">
      <c r="A18" s="5">
        <v>7</v>
      </c>
      <c r="B18" s="11">
        <v>518</v>
      </c>
      <c r="C18" s="10" t="s">
        <v>287</v>
      </c>
      <c r="D18" s="19" t="s">
        <v>300</v>
      </c>
      <c r="E18" s="10" t="s">
        <v>293</v>
      </c>
      <c r="F18" s="51" t="s">
        <v>434</v>
      </c>
      <c r="G18" s="53" t="s">
        <v>313</v>
      </c>
      <c r="H18" s="53" t="s">
        <v>313</v>
      </c>
      <c r="I18" s="53" t="s">
        <v>313</v>
      </c>
      <c r="J18" s="53" t="s">
        <v>313</v>
      </c>
      <c r="K18" s="53" t="s">
        <v>313</v>
      </c>
      <c r="L18" s="53" t="s">
        <v>313</v>
      </c>
      <c r="M18" s="19" t="s">
        <v>442</v>
      </c>
      <c r="N18" s="35" t="s">
        <v>314</v>
      </c>
    </row>
    <row r="19" spans="1:14" ht="18">
      <c r="A19" s="9">
        <v>8</v>
      </c>
      <c r="B19" s="11">
        <v>518</v>
      </c>
      <c r="C19" s="10" t="s">
        <v>287</v>
      </c>
      <c r="D19" s="19" t="s">
        <v>288</v>
      </c>
      <c r="E19" s="10" t="s">
        <v>301</v>
      </c>
      <c r="F19" s="51" t="s">
        <v>434</v>
      </c>
      <c r="G19" s="53" t="s">
        <v>313</v>
      </c>
      <c r="H19" s="53" t="s">
        <v>313</v>
      </c>
      <c r="I19" s="53" t="s">
        <v>313</v>
      </c>
      <c r="J19" s="53" t="s">
        <v>313</v>
      </c>
      <c r="K19" s="53" t="s">
        <v>313</v>
      </c>
      <c r="L19" s="53" t="s">
        <v>313</v>
      </c>
      <c r="M19" s="19" t="s">
        <v>442</v>
      </c>
      <c r="N19" s="11" t="s">
        <v>314</v>
      </c>
    </row>
    <row r="20" spans="1:14" ht="18">
      <c r="A20" s="5">
        <v>9</v>
      </c>
      <c r="B20" s="11">
        <v>518</v>
      </c>
      <c r="C20" s="10" t="s">
        <v>287</v>
      </c>
      <c r="D20" s="19" t="s">
        <v>307</v>
      </c>
      <c r="E20" s="20" t="s">
        <v>302</v>
      </c>
      <c r="F20" s="51" t="s">
        <v>434</v>
      </c>
      <c r="G20" s="53" t="s">
        <v>313</v>
      </c>
      <c r="H20" s="53" t="s">
        <v>313</v>
      </c>
      <c r="I20" s="53" t="s">
        <v>313</v>
      </c>
      <c r="J20" s="53" t="s">
        <v>313</v>
      </c>
      <c r="K20" s="53" t="s">
        <v>313</v>
      </c>
      <c r="L20" s="53" t="s">
        <v>313</v>
      </c>
      <c r="M20" s="19" t="s">
        <v>442</v>
      </c>
      <c r="N20" s="35" t="s">
        <v>314</v>
      </c>
    </row>
    <row r="21" spans="1:14" ht="18">
      <c r="A21" s="9">
        <v>10</v>
      </c>
      <c r="B21" s="11">
        <v>518</v>
      </c>
      <c r="C21" s="10" t="s">
        <v>287</v>
      </c>
      <c r="D21" s="19" t="s">
        <v>308</v>
      </c>
      <c r="E21" s="10" t="s">
        <v>303</v>
      </c>
      <c r="F21" s="51" t="s">
        <v>434</v>
      </c>
      <c r="G21" s="53" t="s">
        <v>313</v>
      </c>
      <c r="H21" s="53" t="s">
        <v>313</v>
      </c>
      <c r="I21" s="53" t="s">
        <v>313</v>
      </c>
      <c r="J21" s="53" t="s">
        <v>313</v>
      </c>
      <c r="K21" s="53" t="s">
        <v>313</v>
      </c>
      <c r="L21" s="53" t="s">
        <v>313</v>
      </c>
      <c r="M21" s="19" t="s">
        <v>442</v>
      </c>
      <c r="N21" s="11" t="s">
        <v>314</v>
      </c>
    </row>
    <row r="22" spans="1:14" ht="18">
      <c r="A22" s="5">
        <v>11</v>
      </c>
      <c r="B22" s="11">
        <v>518</v>
      </c>
      <c r="C22" s="10" t="s">
        <v>287</v>
      </c>
      <c r="D22" s="19" t="s">
        <v>309</v>
      </c>
      <c r="E22" s="10" t="s">
        <v>305</v>
      </c>
      <c r="F22" s="51" t="s">
        <v>434</v>
      </c>
      <c r="G22" s="53" t="s">
        <v>313</v>
      </c>
      <c r="H22" s="53" t="s">
        <v>313</v>
      </c>
      <c r="I22" s="53" t="s">
        <v>313</v>
      </c>
      <c r="J22" s="53" t="s">
        <v>313</v>
      </c>
      <c r="K22" s="53" t="s">
        <v>313</v>
      </c>
      <c r="L22" s="53" t="s">
        <v>313</v>
      </c>
      <c r="M22" s="19" t="s">
        <v>442</v>
      </c>
      <c r="N22" s="35" t="s">
        <v>314</v>
      </c>
    </row>
    <row r="23" spans="1:14" ht="18">
      <c r="A23" s="9">
        <v>12</v>
      </c>
      <c r="B23" s="11">
        <v>518</v>
      </c>
      <c r="C23" s="10" t="s">
        <v>287</v>
      </c>
      <c r="D23" s="19" t="s">
        <v>310</v>
      </c>
      <c r="E23" s="10" t="s">
        <v>306</v>
      </c>
      <c r="F23" s="51" t="s">
        <v>434</v>
      </c>
      <c r="G23" s="53" t="s">
        <v>313</v>
      </c>
      <c r="H23" s="53" t="s">
        <v>313</v>
      </c>
      <c r="I23" s="53" t="s">
        <v>313</v>
      </c>
      <c r="J23" s="53" t="s">
        <v>313</v>
      </c>
      <c r="K23" s="53" t="s">
        <v>313</v>
      </c>
      <c r="L23" s="53" t="s">
        <v>313</v>
      </c>
      <c r="M23" s="19" t="s">
        <v>442</v>
      </c>
      <c r="N23" s="11" t="s">
        <v>314</v>
      </c>
    </row>
    <row r="24" spans="1:14" ht="18">
      <c r="A24" s="5">
        <v>13</v>
      </c>
      <c r="B24" s="11">
        <v>518</v>
      </c>
      <c r="C24" s="10" t="s">
        <v>287</v>
      </c>
      <c r="D24" s="19" t="s">
        <v>311</v>
      </c>
      <c r="E24" s="10" t="s">
        <v>312</v>
      </c>
      <c r="F24" s="51" t="s">
        <v>434</v>
      </c>
      <c r="G24" s="53" t="s">
        <v>313</v>
      </c>
      <c r="H24" s="53" t="s">
        <v>313</v>
      </c>
      <c r="I24" s="53" t="s">
        <v>313</v>
      </c>
      <c r="J24" s="53" t="s">
        <v>313</v>
      </c>
      <c r="K24" s="53" t="s">
        <v>313</v>
      </c>
      <c r="L24" s="53" t="s">
        <v>313</v>
      </c>
      <c r="M24" s="19" t="s">
        <v>442</v>
      </c>
      <c r="N24" s="35" t="s">
        <v>314</v>
      </c>
    </row>
    <row r="25" spans="1:1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">
      <c r="A26" s="675" t="s">
        <v>391</v>
      </c>
      <c r="B26" s="675"/>
      <c r="C26" s="675"/>
      <c r="D26" s="24"/>
      <c r="E26" s="25"/>
      <c r="F26" s="25"/>
      <c r="G26" s="25"/>
      <c r="H26" s="25"/>
      <c r="I26" s="25"/>
      <c r="J26" s="25"/>
      <c r="K26" s="23"/>
      <c r="L26" s="23"/>
      <c r="M26" s="23"/>
      <c r="N26" s="8"/>
    </row>
    <row r="27" spans="1:14" ht="18">
      <c r="A27" s="579" t="s">
        <v>265</v>
      </c>
      <c r="B27" s="579"/>
      <c r="C27" s="579"/>
      <c r="D27" s="579"/>
      <c r="E27" s="25"/>
      <c r="F27" s="25"/>
      <c r="G27" s="25"/>
      <c r="H27" s="25"/>
      <c r="I27" s="25"/>
      <c r="J27" s="25"/>
      <c r="K27" s="23"/>
      <c r="L27" s="23"/>
      <c r="M27" s="23"/>
      <c r="N27" s="8"/>
    </row>
    <row r="28" spans="1:14" ht="18">
      <c r="A28" s="579" t="s">
        <v>266</v>
      </c>
      <c r="B28" s="579"/>
      <c r="C28" s="579"/>
      <c r="D28" s="579"/>
      <c r="E28" s="25"/>
      <c r="F28" s="25"/>
      <c r="G28" s="25"/>
      <c r="H28" s="25"/>
      <c r="I28" s="25"/>
      <c r="J28" s="25"/>
      <c r="K28" s="23"/>
      <c r="L28" s="23"/>
      <c r="M28" s="23"/>
      <c r="N28" s="8"/>
    </row>
    <row r="29" spans="1:14" ht="18">
      <c r="A29" s="579" t="s">
        <v>394</v>
      </c>
      <c r="B29" s="579"/>
      <c r="C29" s="57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8"/>
    </row>
    <row r="30" spans="1:14" ht="18">
      <c r="A30" s="27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8"/>
    </row>
    <row r="31" spans="1:14" ht="18">
      <c r="A31" s="672" t="s">
        <v>1537</v>
      </c>
      <c r="B31" s="672"/>
      <c r="C31" s="672"/>
      <c r="D31" s="672"/>
      <c r="E31" s="26"/>
      <c r="F31" s="26"/>
      <c r="G31" s="26"/>
      <c r="H31" s="26"/>
      <c r="I31" s="26"/>
      <c r="J31" s="26"/>
      <c r="K31" s="26"/>
      <c r="L31" s="26"/>
      <c r="M31" s="26"/>
      <c r="N31" s="8"/>
    </row>
    <row r="32" spans="1:14" ht="18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8"/>
    </row>
    <row r="33" spans="1:14" ht="18">
      <c r="A33" s="2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8"/>
    </row>
    <row r="34" spans="1:14" ht="18">
      <c r="A34" s="28" t="s">
        <v>395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8"/>
    </row>
    <row r="35" spans="1:14" ht="18">
      <c r="A35" s="672" t="s">
        <v>396</v>
      </c>
      <c r="B35" s="672"/>
      <c r="C35" s="672"/>
      <c r="D35" s="26" t="s">
        <v>1343</v>
      </c>
      <c r="E35" s="672" t="s">
        <v>398</v>
      </c>
      <c r="F35" s="672"/>
      <c r="G35" s="26"/>
      <c r="H35" s="26"/>
      <c r="I35" s="26"/>
      <c r="J35" s="26"/>
      <c r="K35" s="26"/>
      <c r="L35" s="26"/>
      <c r="M35" s="26"/>
      <c r="N35" s="8"/>
    </row>
    <row r="36" spans="1:14" ht="18">
      <c r="A36" s="29"/>
      <c r="B36" s="27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8"/>
    </row>
    <row r="37" spans="1:14" ht="18">
      <c r="A37" s="672" t="s">
        <v>399</v>
      </c>
      <c r="B37" s="672"/>
      <c r="C37" s="672"/>
      <c r="D37" s="26" t="s">
        <v>1343</v>
      </c>
      <c r="E37" s="672" t="s">
        <v>256</v>
      </c>
      <c r="F37" s="672"/>
      <c r="G37" s="26"/>
      <c r="H37" s="26"/>
      <c r="I37" s="26"/>
      <c r="J37" s="26"/>
      <c r="K37" s="26"/>
      <c r="L37" s="26"/>
      <c r="M37" s="26"/>
      <c r="N37" s="8"/>
    </row>
    <row r="38" spans="1:14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8"/>
    </row>
    <row r="39" spans="1:14" ht="18">
      <c r="A39" s="52" t="s">
        <v>400</v>
      </c>
      <c r="B39" s="52"/>
      <c r="C39" s="27"/>
      <c r="D39" s="26" t="s">
        <v>1343</v>
      </c>
      <c r="E39" s="670" t="s">
        <v>401</v>
      </c>
      <c r="F39" s="670"/>
      <c r="G39" s="26"/>
      <c r="H39" s="26"/>
      <c r="I39" s="26"/>
      <c r="J39" s="36"/>
      <c r="K39" s="36"/>
      <c r="L39" s="36"/>
      <c r="M39" s="36"/>
      <c r="N39" s="8"/>
    </row>
    <row r="40" spans="1:14" ht="18">
      <c r="A40" s="26"/>
      <c r="B40" s="30"/>
      <c r="C40" s="26"/>
      <c r="D40" s="26"/>
      <c r="E40" s="26"/>
      <c r="F40" s="30"/>
      <c r="G40" s="26"/>
      <c r="H40" s="26"/>
      <c r="I40" s="26"/>
      <c r="J40" s="8"/>
      <c r="K40" s="8"/>
      <c r="L40" s="8"/>
      <c r="M40" s="8"/>
      <c r="N40" s="8"/>
    </row>
    <row r="41" spans="1:14" ht="18">
      <c r="A41" s="26" t="s">
        <v>13</v>
      </c>
      <c r="B41" s="30"/>
      <c r="C41" s="26"/>
      <c r="D41" s="26" t="s">
        <v>1343</v>
      </c>
      <c r="E41" s="670" t="s">
        <v>1074</v>
      </c>
      <c r="F41" s="670"/>
      <c r="G41" s="26"/>
      <c r="H41" s="26"/>
      <c r="I41" s="26"/>
      <c r="J41" s="8"/>
      <c r="K41" s="8"/>
      <c r="L41" s="8"/>
      <c r="M41" s="8"/>
      <c r="N41" s="8"/>
    </row>
    <row r="42" spans="1:14" ht="18">
      <c r="A42" s="26"/>
      <c r="B42" s="30"/>
      <c r="C42" s="26"/>
      <c r="D42" s="26"/>
      <c r="E42" s="26"/>
      <c r="F42" s="30"/>
      <c r="G42" s="26"/>
      <c r="H42" s="26"/>
      <c r="I42" s="26"/>
      <c r="J42" s="8"/>
      <c r="K42" s="8"/>
      <c r="L42" s="8"/>
      <c r="M42" s="8"/>
      <c r="N42" s="8"/>
    </row>
    <row r="43" spans="1:14" ht="18">
      <c r="A43" s="26" t="s">
        <v>402</v>
      </c>
      <c r="B43" s="26"/>
      <c r="C43" s="26"/>
      <c r="D43" s="26" t="s">
        <v>1343</v>
      </c>
      <c r="E43" s="672" t="s">
        <v>937</v>
      </c>
      <c r="F43" s="672"/>
      <c r="G43" s="26"/>
      <c r="H43" s="26"/>
      <c r="I43" s="26"/>
      <c r="J43" s="36"/>
      <c r="K43" s="36"/>
      <c r="L43" s="36"/>
      <c r="M43" s="36"/>
      <c r="N43" s="8"/>
    </row>
    <row r="44" spans="1:14" ht="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8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</sheetData>
  <sheetProtection/>
  <mergeCells count="24">
    <mergeCell ref="A6:D6"/>
    <mergeCell ref="A1:C1"/>
    <mergeCell ref="A3:D3"/>
    <mergeCell ref="J3:M3"/>
    <mergeCell ref="A4:D4"/>
    <mergeCell ref="J4:M4"/>
    <mergeCell ref="J5:M5"/>
    <mergeCell ref="E35:F35"/>
    <mergeCell ref="E37:F37"/>
    <mergeCell ref="A26:C26"/>
    <mergeCell ref="A27:D27"/>
    <mergeCell ref="A28:D28"/>
    <mergeCell ref="A29:C29"/>
    <mergeCell ref="A31:D31"/>
    <mergeCell ref="E39:F39"/>
    <mergeCell ref="E41:F41"/>
    <mergeCell ref="J1:M1"/>
    <mergeCell ref="J2:M2"/>
    <mergeCell ref="E43:F43"/>
    <mergeCell ref="A8:N8"/>
    <mergeCell ref="A9:N9"/>
    <mergeCell ref="G10:L10"/>
    <mergeCell ref="A35:C35"/>
    <mergeCell ref="A37:C37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9"/>
  <sheetViews>
    <sheetView view="pageBreakPreview" zoomScale="80" zoomScaleNormal="80" zoomScaleSheetLayoutView="80" zoomScalePageLayoutView="0" workbookViewId="0" topLeftCell="A1">
      <selection activeCell="H22" sqref="H22"/>
    </sheetView>
  </sheetViews>
  <sheetFormatPr defaultColWidth="9.140625" defaultRowHeight="15"/>
  <cols>
    <col min="1" max="1" width="5.57421875" style="256" customWidth="1"/>
    <col min="2" max="2" width="9.140625" style="404" customWidth="1"/>
    <col min="3" max="3" width="34.8515625" style="237" customWidth="1"/>
    <col min="4" max="4" width="24.57421875" style="237" customWidth="1"/>
    <col min="5" max="5" width="26.57421875" style="237" customWidth="1"/>
    <col min="6" max="6" width="11.28125" style="413" customWidth="1"/>
    <col min="7" max="12" width="9.7109375" style="413" customWidth="1"/>
    <col min="13" max="13" width="11.57421875" style="237" customWidth="1"/>
    <col min="14" max="14" width="16.7109375" style="254" customWidth="1"/>
  </cols>
  <sheetData>
    <row r="1" spans="1:14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</row>
    <row r="2" spans="1:14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/>
    </row>
    <row r="3" spans="1:14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/>
    </row>
    <row r="4" spans="1:14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/>
    </row>
    <row r="5" spans="1:14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</row>
    <row r="6" spans="1:14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</row>
    <row r="7" spans="1:14" ht="17.25">
      <c r="A7" s="681" t="s">
        <v>1306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</row>
    <row r="8" spans="1:14" ht="17.25">
      <c r="A8" s="689" t="s">
        <v>1360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</row>
    <row r="9" spans="1:14" ht="51.75">
      <c r="A9" s="241" t="s">
        <v>369</v>
      </c>
      <c r="B9" s="403" t="s">
        <v>185</v>
      </c>
      <c r="C9" s="241" t="s">
        <v>844</v>
      </c>
      <c r="D9" s="241" t="s">
        <v>187</v>
      </c>
      <c r="E9" s="242" t="s">
        <v>370</v>
      </c>
      <c r="F9" s="241" t="s">
        <v>189</v>
      </c>
      <c r="G9" s="682" t="s">
        <v>371</v>
      </c>
      <c r="H9" s="683"/>
      <c r="I9" s="683"/>
      <c r="J9" s="683"/>
      <c r="K9" s="683"/>
      <c r="L9" s="684"/>
      <c r="M9" s="241" t="s">
        <v>349</v>
      </c>
      <c r="N9" s="243" t="s">
        <v>372</v>
      </c>
    </row>
    <row r="10" spans="1:14" ht="17.25">
      <c r="A10" s="242"/>
      <c r="B10" s="403"/>
      <c r="C10" s="236"/>
      <c r="D10" s="236"/>
      <c r="E10" s="236"/>
      <c r="F10" s="242"/>
      <c r="G10" s="242" t="s">
        <v>373</v>
      </c>
      <c r="H10" s="242" t="s">
        <v>374</v>
      </c>
      <c r="I10" s="242" t="s">
        <v>375</v>
      </c>
      <c r="J10" s="242" t="s">
        <v>376</v>
      </c>
      <c r="K10" s="242" t="s">
        <v>377</v>
      </c>
      <c r="L10" s="242" t="s">
        <v>378</v>
      </c>
      <c r="M10" s="244"/>
      <c r="N10" s="245"/>
    </row>
    <row r="11" spans="1:14" s="397" customFormat="1" ht="18">
      <c r="A11" s="223">
        <v>1</v>
      </c>
      <c r="B11" s="220">
        <v>57</v>
      </c>
      <c r="C11" s="86" t="s">
        <v>439</v>
      </c>
      <c r="D11" s="86" t="s">
        <v>1185</v>
      </c>
      <c r="E11" s="86" t="s">
        <v>1186</v>
      </c>
      <c r="F11" s="223">
        <v>90</v>
      </c>
      <c r="G11" s="223">
        <v>3.75</v>
      </c>
      <c r="H11" s="223">
        <v>3.75</v>
      </c>
      <c r="I11" s="223">
        <v>3.75</v>
      </c>
      <c r="J11" s="223">
        <v>3.75</v>
      </c>
      <c r="K11" s="223">
        <v>3.75</v>
      </c>
      <c r="L11" s="223"/>
      <c r="M11" s="135">
        <v>5</v>
      </c>
      <c r="N11" s="247" t="s">
        <v>1187</v>
      </c>
    </row>
    <row r="12" spans="1:14" s="397" customFormat="1" ht="18">
      <c r="A12" s="223">
        <v>2</v>
      </c>
      <c r="B12" s="220" t="s">
        <v>408</v>
      </c>
      <c r="C12" s="86" t="s">
        <v>409</v>
      </c>
      <c r="D12" s="86" t="s">
        <v>410</v>
      </c>
      <c r="E12" s="86" t="s">
        <v>1192</v>
      </c>
      <c r="F12" s="223">
        <v>37.32</v>
      </c>
      <c r="G12" s="223">
        <v>1.55</v>
      </c>
      <c r="H12" s="223">
        <v>1.55</v>
      </c>
      <c r="I12" s="223">
        <v>1.55</v>
      </c>
      <c r="J12" s="223">
        <v>1.55</v>
      </c>
      <c r="K12" s="223">
        <v>1.55</v>
      </c>
      <c r="L12" s="223">
        <v>1.55</v>
      </c>
      <c r="M12" s="135">
        <v>3</v>
      </c>
      <c r="N12" s="247" t="s">
        <v>1187</v>
      </c>
    </row>
    <row r="13" spans="1:14" ht="18">
      <c r="A13" s="223">
        <v>3</v>
      </c>
      <c r="B13" s="220">
        <v>24</v>
      </c>
      <c r="C13" s="86" t="s">
        <v>416</v>
      </c>
      <c r="D13" s="86" t="s">
        <v>1193</v>
      </c>
      <c r="E13" s="86" t="s">
        <v>1194</v>
      </c>
      <c r="F13" s="223">
        <v>12</v>
      </c>
      <c r="G13" s="223"/>
      <c r="H13" s="223">
        <v>1.5</v>
      </c>
      <c r="I13" s="223"/>
      <c r="J13" s="223">
        <v>1.5</v>
      </c>
      <c r="K13" s="223"/>
      <c r="L13" s="223"/>
      <c r="M13" s="135">
        <v>2</v>
      </c>
      <c r="N13" s="247" t="s">
        <v>1195</v>
      </c>
    </row>
    <row r="14" spans="1:14" ht="18">
      <c r="A14" s="223">
        <v>4</v>
      </c>
      <c r="B14" s="220">
        <v>24</v>
      </c>
      <c r="C14" s="86" t="s">
        <v>416</v>
      </c>
      <c r="D14" s="86" t="s">
        <v>1222</v>
      </c>
      <c r="E14" s="86" t="s">
        <v>1223</v>
      </c>
      <c r="F14" s="223">
        <v>30</v>
      </c>
      <c r="G14" s="223"/>
      <c r="H14" s="223">
        <v>3.75</v>
      </c>
      <c r="I14" s="223"/>
      <c r="J14" s="223">
        <v>3.75</v>
      </c>
      <c r="K14" s="223"/>
      <c r="L14" s="223"/>
      <c r="M14" s="135">
        <v>2</v>
      </c>
      <c r="N14" s="247" t="s">
        <v>387</v>
      </c>
    </row>
    <row r="15" spans="1:14" s="397" customFormat="1" ht="18">
      <c r="A15" s="223">
        <v>5</v>
      </c>
      <c r="B15" s="374">
        <v>65</v>
      </c>
      <c r="C15" s="405" t="s">
        <v>409</v>
      </c>
      <c r="D15" s="405" t="s">
        <v>1048</v>
      </c>
      <c r="E15" s="402" t="s">
        <v>1328</v>
      </c>
      <c r="F15" s="368">
        <v>3.6</v>
      </c>
      <c r="G15" s="223"/>
      <c r="H15" s="223"/>
      <c r="I15" s="223"/>
      <c r="J15" s="223"/>
      <c r="K15" s="223"/>
      <c r="L15" s="223">
        <f>F15/4</f>
        <v>0.9</v>
      </c>
      <c r="M15" s="135">
        <v>1</v>
      </c>
      <c r="N15" s="247" t="s">
        <v>417</v>
      </c>
    </row>
    <row r="16" spans="1:14" ht="18">
      <c r="A16" s="223">
        <v>6</v>
      </c>
      <c r="B16" s="220">
        <v>24</v>
      </c>
      <c r="C16" s="86" t="s">
        <v>416</v>
      </c>
      <c r="D16" s="86" t="s">
        <v>1237</v>
      </c>
      <c r="E16" s="86" t="s">
        <v>1238</v>
      </c>
      <c r="F16" s="223">
        <v>24</v>
      </c>
      <c r="G16" s="223"/>
      <c r="H16" s="223">
        <v>3</v>
      </c>
      <c r="I16" s="223"/>
      <c r="J16" s="223">
        <v>3</v>
      </c>
      <c r="K16" s="223"/>
      <c r="L16" s="223"/>
      <c r="M16" s="135">
        <v>4</v>
      </c>
      <c r="N16" s="247" t="s">
        <v>387</v>
      </c>
    </row>
    <row r="17" spans="1:14" ht="18">
      <c r="A17" s="223">
        <v>7</v>
      </c>
      <c r="B17" s="220">
        <v>24</v>
      </c>
      <c r="C17" s="86" t="s">
        <v>416</v>
      </c>
      <c r="D17" s="86" t="s">
        <v>1239</v>
      </c>
      <c r="E17" s="86" t="s">
        <v>1240</v>
      </c>
      <c r="F17" s="223">
        <v>18</v>
      </c>
      <c r="G17" s="223"/>
      <c r="H17" s="223">
        <v>2.25</v>
      </c>
      <c r="I17" s="223"/>
      <c r="J17" s="223">
        <v>2.25</v>
      </c>
      <c r="K17" s="223"/>
      <c r="L17" s="223"/>
      <c r="M17" s="135">
        <v>3</v>
      </c>
      <c r="N17" s="247" t="s">
        <v>387</v>
      </c>
    </row>
    <row r="18" spans="1:14" ht="18">
      <c r="A18" s="223">
        <v>8</v>
      </c>
      <c r="B18" s="220" t="s">
        <v>1261</v>
      </c>
      <c r="C18" s="86" t="s">
        <v>452</v>
      </c>
      <c r="D18" s="86" t="s">
        <v>1201</v>
      </c>
      <c r="E18" s="86" t="s">
        <v>1262</v>
      </c>
      <c r="F18" s="223">
        <v>9.2</v>
      </c>
      <c r="G18" s="223"/>
      <c r="H18" s="223">
        <v>1.15</v>
      </c>
      <c r="I18" s="223"/>
      <c r="J18" s="223">
        <v>1.15</v>
      </c>
      <c r="K18" s="223"/>
      <c r="L18" s="223"/>
      <c r="M18" s="135">
        <v>2</v>
      </c>
      <c r="N18" s="247" t="s">
        <v>514</v>
      </c>
    </row>
    <row r="19" spans="1:14" ht="18">
      <c r="A19" s="223">
        <v>9</v>
      </c>
      <c r="B19" s="220">
        <v>24</v>
      </c>
      <c r="C19" s="86" t="s">
        <v>416</v>
      </c>
      <c r="D19" s="86" t="s">
        <v>1263</v>
      </c>
      <c r="E19" s="86" t="s">
        <v>1264</v>
      </c>
      <c r="F19" s="223">
        <v>24</v>
      </c>
      <c r="G19" s="223"/>
      <c r="H19" s="223">
        <v>3</v>
      </c>
      <c r="I19" s="223"/>
      <c r="J19" s="223">
        <v>3</v>
      </c>
      <c r="K19" s="223"/>
      <c r="L19" s="223"/>
      <c r="M19" s="135">
        <v>4</v>
      </c>
      <c r="N19" s="247" t="s">
        <v>387</v>
      </c>
    </row>
    <row r="20" spans="1:14" s="397" customFormat="1" ht="18">
      <c r="A20" s="223">
        <v>10</v>
      </c>
      <c r="B20" s="220">
        <v>38</v>
      </c>
      <c r="C20" s="86" t="s">
        <v>453</v>
      </c>
      <c r="D20" s="86" t="s">
        <v>1296</v>
      </c>
      <c r="E20" s="86" t="s">
        <v>1297</v>
      </c>
      <c r="F20" s="223">
        <v>9.15</v>
      </c>
      <c r="G20" s="223"/>
      <c r="H20" s="223">
        <v>1.14</v>
      </c>
      <c r="I20" s="223"/>
      <c r="J20" s="223">
        <v>1.14</v>
      </c>
      <c r="K20" s="223"/>
      <c r="L20" s="223"/>
      <c r="M20" s="135">
        <v>2</v>
      </c>
      <c r="N20" s="247" t="s">
        <v>387</v>
      </c>
    </row>
    <row r="21" spans="1:14" ht="18">
      <c r="A21" s="223">
        <v>11</v>
      </c>
      <c r="B21" s="220">
        <v>161</v>
      </c>
      <c r="C21" s="86" t="s">
        <v>970</v>
      </c>
      <c r="D21" s="86" t="s">
        <v>1311</v>
      </c>
      <c r="E21" s="86" t="s">
        <v>1312</v>
      </c>
      <c r="F21" s="223">
        <v>12</v>
      </c>
      <c r="G21" s="223">
        <f>F21/4/2</f>
        <v>1.5</v>
      </c>
      <c r="H21" s="223"/>
      <c r="I21" s="223"/>
      <c r="J21" s="223"/>
      <c r="K21" s="223">
        <f>G21</f>
        <v>1.5</v>
      </c>
      <c r="L21" s="223"/>
      <c r="M21" s="135">
        <v>2</v>
      </c>
      <c r="N21" s="247" t="s">
        <v>417</v>
      </c>
    </row>
    <row r="22" spans="1:14" s="397" customFormat="1" ht="18">
      <c r="A22" s="223">
        <v>12</v>
      </c>
      <c r="B22" s="220">
        <v>2240</v>
      </c>
      <c r="C22" s="86" t="s">
        <v>1298</v>
      </c>
      <c r="D22" s="86" t="s">
        <v>1299</v>
      </c>
      <c r="E22" s="86" t="s">
        <v>1300</v>
      </c>
      <c r="F22" s="223">
        <v>1.5</v>
      </c>
      <c r="G22" s="223"/>
      <c r="H22" s="223"/>
      <c r="I22" s="223"/>
      <c r="J22" s="223">
        <v>0.75</v>
      </c>
      <c r="K22" s="223"/>
      <c r="L22" s="223"/>
      <c r="M22" s="135">
        <v>1</v>
      </c>
      <c r="N22" s="247" t="s">
        <v>435</v>
      </c>
    </row>
    <row r="23" spans="1:14" s="397" customFormat="1" ht="18">
      <c r="A23" s="223">
        <v>13</v>
      </c>
      <c r="B23" s="220">
        <v>911</v>
      </c>
      <c r="C23" s="86" t="s">
        <v>1301</v>
      </c>
      <c r="D23" s="86" t="s">
        <v>1301</v>
      </c>
      <c r="E23" s="86" t="s">
        <v>1302</v>
      </c>
      <c r="F23" s="223">
        <v>0.76</v>
      </c>
      <c r="G23" s="223"/>
      <c r="H23" s="223"/>
      <c r="I23" s="223"/>
      <c r="J23" s="223">
        <v>0.76</v>
      </c>
      <c r="K23" s="223"/>
      <c r="L23" s="223"/>
      <c r="M23" s="135">
        <v>2</v>
      </c>
      <c r="N23" s="247" t="s">
        <v>415</v>
      </c>
    </row>
    <row r="24" spans="1:14" ht="18">
      <c r="A24" s="223">
        <v>14</v>
      </c>
      <c r="B24" s="220">
        <v>1838</v>
      </c>
      <c r="C24" s="86" t="s">
        <v>993</v>
      </c>
      <c r="D24" s="86" t="s">
        <v>1316</v>
      </c>
      <c r="E24" s="86" t="s">
        <v>1317</v>
      </c>
      <c r="F24" s="223">
        <v>3</v>
      </c>
      <c r="G24" s="223"/>
      <c r="H24" s="223">
        <f>F24/4</f>
        <v>0.75</v>
      </c>
      <c r="I24" s="223"/>
      <c r="J24" s="223"/>
      <c r="K24" s="223"/>
      <c r="L24" s="223"/>
      <c r="M24" s="135">
        <v>1</v>
      </c>
      <c r="N24" s="247" t="s">
        <v>417</v>
      </c>
    </row>
    <row r="25" spans="1:14" ht="18">
      <c r="A25" s="223">
        <v>15</v>
      </c>
      <c r="B25" s="220"/>
      <c r="C25" s="86" t="s">
        <v>1349</v>
      </c>
      <c r="D25" s="86" t="s">
        <v>1348</v>
      </c>
      <c r="E25" s="86" t="s">
        <v>1350</v>
      </c>
      <c r="F25" s="223">
        <v>6</v>
      </c>
      <c r="G25" s="223"/>
      <c r="H25" s="223"/>
      <c r="I25" s="223"/>
      <c r="J25" s="223"/>
      <c r="K25" s="223"/>
      <c r="L25" s="223">
        <f>F25/4</f>
        <v>1.5</v>
      </c>
      <c r="M25" s="135">
        <v>2</v>
      </c>
      <c r="N25" s="247" t="s">
        <v>417</v>
      </c>
    </row>
    <row r="26" spans="1:14" ht="18">
      <c r="A26" s="223">
        <v>16</v>
      </c>
      <c r="B26" s="220">
        <v>24</v>
      </c>
      <c r="C26" s="86" t="s">
        <v>416</v>
      </c>
      <c r="D26" s="86" t="s">
        <v>1282</v>
      </c>
      <c r="E26" s="86" t="s">
        <v>1283</v>
      </c>
      <c r="F26" s="223">
        <v>24</v>
      </c>
      <c r="G26" s="223"/>
      <c r="H26" s="223">
        <v>3</v>
      </c>
      <c r="I26" s="223"/>
      <c r="J26" s="223">
        <v>3</v>
      </c>
      <c r="K26" s="223"/>
      <c r="L26" s="223"/>
      <c r="M26" s="135">
        <v>4</v>
      </c>
      <c r="N26" s="247" t="s">
        <v>387</v>
      </c>
    </row>
    <row r="27" spans="1:14" ht="18">
      <c r="A27" s="223">
        <v>17</v>
      </c>
      <c r="B27" s="220">
        <v>2089</v>
      </c>
      <c r="C27" s="86" t="s">
        <v>1213</v>
      </c>
      <c r="D27" s="86" t="s">
        <v>1214</v>
      </c>
      <c r="E27" s="86" t="s">
        <v>1215</v>
      </c>
      <c r="F27" s="223">
        <v>3</v>
      </c>
      <c r="G27" s="223"/>
      <c r="H27" s="223"/>
      <c r="I27" s="223"/>
      <c r="J27" s="223"/>
      <c r="K27" s="223"/>
      <c r="L27" s="223">
        <v>0.75</v>
      </c>
      <c r="M27" s="135">
        <v>1</v>
      </c>
      <c r="N27" s="247" t="s">
        <v>417</v>
      </c>
    </row>
    <row r="28" spans="1:14" ht="18">
      <c r="A28" s="223">
        <v>18</v>
      </c>
      <c r="B28" s="220">
        <v>113</v>
      </c>
      <c r="C28" s="86" t="s">
        <v>1307</v>
      </c>
      <c r="D28" s="86" t="s">
        <v>1309</v>
      </c>
      <c r="E28" s="86" t="s">
        <v>1310</v>
      </c>
      <c r="F28" s="223">
        <v>2.25</v>
      </c>
      <c r="G28" s="223"/>
      <c r="H28" s="223"/>
      <c r="I28" s="223">
        <f>F28/3</f>
        <v>0.75</v>
      </c>
      <c r="J28" s="223"/>
      <c r="K28" s="223"/>
      <c r="L28" s="223"/>
      <c r="M28" s="135">
        <v>1</v>
      </c>
      <c r="N28" s="245" t="s">
        <v>514</v>
      </c>
    </row>
    <row r="29" spans="1:14" ht="18">
      <c r="A29" s="223">
        <v>19</v>
      </c>
      <c r="B29" s="220" t="s">
        <v>451</v>
      </c>
      <c r="C29" s="86" t="s">
        <v>452</v>
      </c>
      <c r="D29" s="86" t="s">
        <v>1164</v>
      </c>
      <c r="E29" s="86" t="s">
        <v>1165</v>
      </c>
      <c r="F29" s="223">
        <v>5.21</v>
      </c>
      <c r="G29" s="223">
        <v>1.3</v>
      </c>
      <c r="H29" s="223"/>
      <c r="I29" s="223"/>
      <c r="J29" s="223"/>
      <c r="K29" s="223"/>
      <c r="L29" s="223"/>
      <c r="M29" s="135">
        <v>1</v>
      </c>
      <c r="N29" s="247" t="s">
        <v>417</v>
      </c>
    </row>
    <row r="30" spans="1:14" ht="18">
      <c r="A30" s="223">
        <v>20</v>
      </c>
      <c r="B30" s="220">
        <v>24</v>
      </c>
      <c r="C30" s="86" t="s">
        <v>416</v>
      </c>
      <c r="D30" s="86" t="s">
        <v>1255</v>
      </c>
      <c r="E30" s="86" t="s">
        <v>1256</v>
      </c>
      <c r="F30" s="223">
        <v>6</v>
      </c>
      <c r="G30" s="223"/>
      <c r="H30" s="223">
        <v>0.75</v>
      </c>
      <c r="I30" s="223"/>
      <c r="J30" s="223">
        <v>0.75</v>
      </c>
      <c r="K30" s="223"/>
      <c r="L30" s="223"/>
      <c r="M30" s="135">
        <v>1</v>
      </c>
      <c r="N30" s="247" t="s">
        <v>387</v>
      </c>
    </row>
    <row r="31" spans="1:14" s="397" customFormat="1" ht="18">
      <c r="A31" s="223">
        <v>21</v>
      </c>
      <c r="B31" s="406">
        <v>2757</v>
      </c>
      <c r="C31" s="407" t="s">
        <v>206</v>
      </c>
      <c r="D31" s="408" t="s">
        <v>426</v>
      </c>
      <c r="E31" s="402" t="s">
        <v>631</v>
      </c>
      <c r="F31" s="371">
        <v>3.25</v>
      </c>
      <c r="G31" s="223"/>
      <c r="H31" s="223"/>
      <c r="I31" s="223"/>
      <c r="J31" s="223"/>
      <c r="K31" s="223"/>
      <c r="L31" s="222">
        <f>F31/4</f>
        <v>0.8125</v>
      </c>
      <c r="M31" s="135">
        <v>1</v>
      </c>
      <c r="N31" s="247" t="s">
        <v>417</v>
      </c>
    </row>
    <row r="32" spans="1:14" s="397" customFormat="1" ht="18">
      <c r="A32" s="223">
        <v>22</v>
      </c>
      <c r="B32" s="374">
        <v>140</v>
      </c>
      <c r="C32" s="402" t="s">
        <v>876</v>
      </c>
      <c r="D32" s="408" t="s">
        <v>1351</v>
      </c>
      <c r="E32" s="402" t="s">
        <v>1352</v>
      </c>
      <c r="F32" s="371">
        <v>6</v>
      </c>
      <c r="G32" s="223">
        <f>F32/4/2</f>
        <v>0.75</v>
      </c>
      <c r="H32" s="223"/>
      <c r="I32" s="223"/>
      <c r="J32" s="223"/>
      <c r="K32" s="223">
        <f>G32</f>
        <v>0.75</v>
      </c>
      <c r="L32" s="222"/>
      <c r="M32" s="135">
        <v>1</v>
      </c>
      <c r="N32" s="247" t="s">
        <v>387</v>
      </c>
    </row>
    <row r="33" spans="1:14" ht="18">
      <c r="A33" s="223">
        <v>23</v>
      </c>
      <c r="B33" s="220">
        <v>24</v>
      </c>
      <c r="C33" s="86" t="s">
        <v>416</v>
      </c>
      <c r="D33" s="86" t="s">
        <v>1270</v>
      </c>
      <c r="E33" s="86" t="s">
        <v>1271</v>
      </c>
      <c r="F33" s="223">
        <v>24</v>
      </c>
      <c r="G33" s="223"/>
      <c r="H33" s="223">
        <v>3</v>
      </c>
      <c r="I33" s="223"/>
      <c r="J33" s="223">
        <v>3</v>
      </c>
      <c r="K33" s="223"/>
      <c r="L33" s="223"/>
      <c r="M33" s="135">
        <v>4</v>
      </c>
      <c r="N33" s="247" t="s">
        <v>387</v>
      </c>
    </row>
    <row r="34" spans="1:14" ht="18">
      <c r="A34" s="223">
        <v>24</v>
      </c>
      <c r="B34" s="220">
        <v>24</v>
      </c>
      <c r="C34" s="86" t="s">
        <v>416</v>
      </c>
      <c r="D34" s="86" t="s">
        <v>1272</v>
      </c>
      <c r="E34" s="86" t="s">
        <v>1273</v>
      </c>
      <c r="F34" s="223">
        <v>24</v>
      </c>
      <c r="G34" s="223"/>
      <c r="H34" s="223">
        <v>3</v>
      </c>
      <c r="I34" s="223"/>
      <c r="J34" s="223">
        <v>3</v>
      </c>
      <c r="K34" s="223"/>
      <c r="L34" s="223"/>
      <c r="M34" s="135">
        <v>4</v>
      </c>
      <c r="N34" s="247" t="s">
        <v>387</v>
      </c>
    </row>
    <row r="35" spans="1:14" s="397" customFormat="1" ht="18">
      <c r="A35" s="223">
        <v>25</v>
      </c>
      <c r="B35" s="220" t="s">
        <v>315</v>
      </c>
      <c r="C35" s="86" t="s">
        <v>316</v>
      </c>
      <c r="D35" s="86" t="s">
        <v>1183</v>
      </c>
      <c r="E35" s="86" t="s">
        <v>1184</v>
      </c>
      <c r="F35" s="223">
        <v>0.75</v>
      </c>
      <c r="G35" s="223"/>
      <c r="H35" s="223"/>
      <c r="I35" s="223">
        <v>0.75</v>
      </c>
      <c r="J35" s="223"/>
      <c r="K35" s="223"/>
      <c r="L35" s="223"/>
      <c r="M35" s="135">
        <v>1</v>
      </c>
      <c r="N35" s="247" t="s">
        <v>415</v>
      </c>
    </row>
    <row r="36" spans="1:14" s="397" customFormat="1" ht="18">
      <c r="A36" s="223">
        <v>26</v>
      </c>
      <c r="B36" s="374">
        <v>2757</v>
      </c>
      <c r="C36" s="402" t="s">
        <v>206</v>
      </c>
      <c r="D36" s="408" t="s">
        <v>426</v>
      </c>
      <c r="E36" s="408" t="s">
        <v>1184</v>
      </c>
      <c r="F36" s="371">
        <v>6.5</v>
      </c>
      <c r="G36" s="223"/>
      <c r="H36" s="223"/>
      <c r="I36" s="222">
        <f>F36/4/2</f>
        <v>0.8125</v>
      </c>
      <c r="J36" s="223"/>
      <c r="K36" s="223"/>
      <c r="L36" s="222">
        <f>I36</f>
        <v>0.8125</v>
      </c>
      <c r="M36" s="135">
        <v>1</v>
      </c>
      <c r="N36" s="247" t="s">
        <v>1331</v>
      </c>
    </row>
    <row r="37" spans="1:14" s="397" customFormat="1" ht="18">
      <c r="A37" s="223">
        <v>27</v>
      </c>
      <c r="B37" s="406">
        <v>2757</v>
      </c>
      <c r="C37" s="407" t="s">
        <v>206</v>
      </c>
      <c r="D37" s="408" t="s">
        <v>426</v>
      </c>
      <c r="E37" s="408" t="s">
        <v>1332</v>
      </c>
      <c r="F37" s="371">
        <v>3.25</v>
      </c>
      <c r="G37" s="223"/>
      <c r="H37" s="223"/>
      <c r="I37" s="222">
        <f>F37/4</f>
        <v>0.8125</v>
      </c>
      <c r="J37" s="223"/>
      <c r="K37" s="223"/>
      <c r="L37" s="222"/>
      <c r="M37" s="135">
        <v>1</v>
      </c>
      <c r="N37" s="247" t="s">
        <v>417</v>
      </c>
    </row>
    <row r="38" spans="1:14" ht="18">
      <c r="A38" s="223">
        <v>28</v>
      </c>
      <c r="B38" s="220">
        <v>2799</v>
      </c>
      <c r="C38" s="86" t="s">
        <v>978</v>
      </c>
      <c r="D38" s="86" t="s">
        <v>1322</v>
      </c>
      <c r="E38" s="86" t="s">
        <v>1323</v>
      </c>
      <c r="F38" s="223">
        <v>9</v>
      </c>
      <c r="G38" s="223">
        <f>F38/4/3</f>
        <v>0.75</v>
      </c>
      <c r="H38" s="223"/>
      <c r="I38" s="223">
        <f>G38</f>
        <v>0.75</v>
      </c>
      <c r="J38" s="223"/>
      <c r="K38" s="223">
        <f>G38</f>
        <v>0.75</v>
      </c>
      <c r="L38" s="223"/>
      <c r="M38" s="135">
        <v>1</v>
      </c>
      <c r="N38" s="247" t="s">
        <v>388</v>
      </c>
    </row>
    <row r="39" spans="1:14" ht="18">
      <c r="A39" s="223">
        <v>29</v>
      </c>
      <c r="B39" s="220">
        <v>2799</v>
      </c>
      <c r="C39" s="86" t="s">
        <v>978</v>
      </c>
      <c r="D39" s="86" t="s">
        <v>1324</v>
      </c>
      <c r="E39" s="86" t="s">
        <v>1326</v>
      </c>
      <c r="F39" s="223">
        <v>3</v>
      </c>
      <c r="G39" s="223"/>
      <c r="H39" s="223"/>
      <c r="I39" s="223"/>
      <c r="J39" s="223">
        <f>F39/4</f>
        <v>0.75</v>
      </c>
      <c r="K39" s="223"/>
      <c r="L39" s="223"/>
      <c r="M39" s="135">
        <v>1</v>
      </c>
      <c r="N39" s="247" t="s">
        <v>417</v>
      </c>
    </row>
    <row r="40" spans="1:14" ht="18">
      <c r="A40" s="223">
        <v>30</v>
      </c>
      <c r="B40" s="220">
        <v>2799</v>
      </c>
      <c r="C40" s="86" t="s">
        <v>978</v>
      </c>
      <c r="D40" s="86" t="s">
        <v>1325</v>
      </c>
      <c r="E40" s="86" t="s">
        <v>1327</v>
      </c>
      <c r="F40" s="223">
        <v>9</v>
      </c>
      <c r="G40" s="223">
        <f>F40/4/3</f>
        <v>0.75</v>
      </c>
      <c r="H40" s="223"/>
      <c r="I40" s="223">
        <f>G40</f>
        <v>0.75</v>
      </c>
      <c r="J40" s="223"/>
      <c r="K40" s="223">
        <f>I40</f>
        <v>0.75</v>
      </c>
      <c r="L40" s="223"/>
      <c r="M40" s="135">
        <v>1</v>
      </c>
      <c r="N40" s="247" t="s">
        <v>388</v>
      </c>
    </row>
    <row r="41" spans="1:14" ht="18">
      <c r="A41" s="223">
        <v>31</v>
      </c>
      <c r="B41" s="220">
        <v>218</v>
      </c>
      <c r="C41" s="86" t="s">
        <v>1171</v>
      </c>
      <c r="D41" s="86" t="s">
        <v>1172</v>
      </c>
      <c r="E41" s="86" t="s">
        <v>1173</v>
      </c>
      <c r="F41" s="223">
        <v>5</v>
      </c>
      <c r="G41" s="223"/>
      <c r="H41" s="223"/>
      <c r="I41" s="223">
        <v>3.75</v>
      </c>
      <c r="J41" s="223"/>
      <c r="K41" s="223"/>
      <c r="L41" s="223">
        <v>3.75</v>
      </c>
      <c r="M41" s="135">
        <v>5</v>
      </c>
      <c r="N41" s="247" t="s">
        <v>387</v>
      </c>
    </row>
    <row r="42" spans="1:14" s="397" customFormat="1" ht="18">
      <c r="A42" s="223">
        <v>32</v>
      </c>
      <c r="B42" s="220">
        <v>226</v>
      </c>
      <c r="C42" s="86" t="s">
        <v>507</v>
      </c>
      <c r="D42" s="86" t="s">
        <v>1146</v>
      </c>
      <c r="E42" s="86" t="s">
        <v>1147</v>
      </c>
      <c r="F42" s="223">
        <v>6</v>
      </c>
      <c r="G42" s="223">
        <v>0.83</v>
      </c>
      <c r="H42" s="223"/>
      <c r="I42" s="223">
        <v>0.83</v>
      </c>
      <c r="J42" s="223"/>
      <c r="K42" s="223"/>
      <c r="L42" s="223"/>
      <c r="M42" s="135">
        <v>2</v>
      </c>
      <c r="N42" s="247" t="s">
        <v>388</v>
      </c>
    </row>
    <row r="43" spans="1:14" ht="18">
      <c r="A43" s="223">
        <v>33</v>
      </c>
      <c r="B43" s="220">
        <v>38</v>
      </c>
      <c r="C43" s="86" t="s">
        <v>453</v>
      </c>
      <c r="D43" s="86" t="s">
        <v>1148</v>
      </c>
      <c r="E43" s="86" t="s">
        <v>1147</v>
      </c>
      <c r="F43" s="223">
        <v>0.6</v>
      </c>
      <c r="G43" s="223"/>
      <c r="H43" s="223"/>
      <c r="I43" s="223"/>
      <c r="J43" s="223"/>
      <c r="K43" s="223"/>
      <c r="L43" s="223"/>
      <c r="M43" s="135"/>
      <c r="N43" s="247"/>
    </row>
    <row r="44" spans="1:14" s="397" customFormat="1" ht="18">
      <c r="A44" s="596">
        <v>34</v>
      </c>
      <c r="B44" s="220">
        <v>2665</v>
      </c>
      <c r="C44" s="86" t="s">
        <v>1149</v>
      </c>
      <c r="D44" s="86" t="s">
        <v>385</v>
      </c>
      <c r="E44" s="86" t="s">
        <v>1150</v>
      </c>
      <c r="F44" s="223">
        <v>4.95</v>
      </c>
      <c r="G44" s="582">
        <f>(F44:F47)/4/3</f>
        <v>0.41250000000000003</v>
      </c>
      <c r="H44" s="596"/>
      <c r="I44" s="582">
        <f>G44</f>
        <v>0.41250000000000003</v>
      </c>
      <c r="J44" s="596"/>
      <c r="K44" s="582">
        <f>I44</f>
        <v>0.41250000000000003</v>
      </c>
      <c r="L44" s="596"/>
      <c r="M44" s="596">
        <v>3</v>
      </c>
      <c r="N44" s="686" t="s">
        <v>388</v>
      </c>
    </row>
    <row r="45" spans="1:14" s="397" customFormat="1" ht="18">
      <c r="A45" s="680"/>
      <c r="B45" s="220">
        <v>2583</v>
      </c>
      <c r="C45" s="86" t="s">
        <v>1151</v>
      </c>
      <c r="D45" s="86" t="s">
        <v>385</v>
      </c>
      <c r="E45" s="86" t="s">
        <v>1150</v>
      </c>
      <c r="F45" s="223">
        <v>3.99</v>
      </c>
      <c r="G45" s="583"/>
      <c r="H45" s="680"/>
      <c r="I45" s="583"/>
      <c r="J45" s="680"/>
      <c r="K45" s="583"/>
      <c r="L45" s="680"/>
      <c r="M45" s="680"/>
      <c r="N45" s="687"/>
    </row>
    <row r="46" spans="1:14" s="397" customFormat="1" ht="18">
      <c r="A46" s="680"/>
      <c r="B46" s="220">
        <v>92</v>
      </c>
      <c r="C46" s="86" t="s">
        <v>1152</v>
      </c>
      <c r="D46" s="86" t="s">
        <v>1153</v>
      </c>
      <c r="E46" s="86" t="s">
        <v>1150</v>
      </c>
      <c r="F46" s="223">
        <v>8.51</v>
      </c>
      <c r="G46" s="583"/>
      <c r="H46" s="680"/>
      <c r="I46" s="583"/>
      <c r="J46" s="680"/>
      <c r="K46" s="583"/>
      <c r="L46" s="680"/>
      <c r="M46" s="680"/>
      <c r="N46" s="687"/>
    </row>
    <row r="47" spans="1:14" s="397" customFormat="1" ht="18">
      <c r="A47" s="597"/>
      <c r="B47" s="220">
        <v>2664</v>
      </c>
      <c r="C47" s="86" t="s">
        <v>1154</v>
      </c>
      <c r="D47" s="86" t="s">
        <v>1155</v>
      </c>
      <c r="E47" s="86" t="s">
        <v>1150</v>
      </c>
      <c r="F47" s="223">
        <v>3.14</v>
      </c>
      <c r="G47" s="584"/>
      <c r="H47" s="597"/>
      <c r="I47" s="584"/>
      <c r="J47" s="597"/>
      <c r="K47" s="584"/>
      <c r="L47" s="597"/>
      <c r="M47" s="597"/>
      <c r="N47" s="688"/>
    </row>
    <row r="48" spans="1:14" s="397" customFormat="1" ht="18">
      <c r="A48" s="223">
        <v>35</v>
      </c>
      <c r="B48" s="220">
        <v>1071</v>
      </c>
      <c r="C48" s="86" t="s">
        <v>1159</v>
      </c>
      <c r="D48" s="86" t="s">
        <v>1160</v>
      </c>
      <c r="E48" s="86" t="s">
        <v>1161</v>
      </c>
      <c r="F48" s="223">
        <v>3</v>
      </c>
      <c r="G48" s="223"/>
      <c r="H48" s="223"/>
      <c r="I48" s="223"/>
      <c r="J48" s="223"/>
      <c r="K48" s="223">
        <v>0.75</v>
      </c>
      <c r="L48" s="223"/>
      <c r="M48" s="135">
        <v>1</v>
      </c>
      <c r="N48" s="247" t="s">
        <v>417</v>
      </c>
    </row>
    <row r="49" spans="1:14" ht="18">
      <c r="A49" s="223">
        <v>36</v>
      </c>
      <c r="B49" s="220" t="s">
        <v>506</v>
      </c>
      <c r="C49" s="86" t="s">
        <v>1162</v>
      </c>
      <c r="D49" s="86" t="s">
        <v>1160</v>
      </c>
      <c r="E49" s="86" t="s">
        <v>1163</v>
      </c>
      <c r="F49" s="223">
        <v>6</v>
      </c>
      <c r="G49" s="223"/>
      <c r="H49" s="223"/>
      <c r="I49" s="223"/>
      <c r="J49" s="223"/>
      <c r="K49" s="223">
        <v>1.5</v>
      </c>
      <c r="L49" s="223"/>
      <c r="M49" s="135">
        <v>2</v>
      </c>
      <c r="N49" s="247" t="s">
        <v>417</v>
      </c>
    </row>
    <row r="50" spans="1:14" s="397" customFormat="1" ht="18">
      <c r="A50" s="223">
        <v>37</v>
      </c>
      <c r="B50" s="409">
        <v>2439</v>
      </c>
      <c r="C50" s="382" t="s">
        <v>1329</v>
      </c>
      <c r="D50" s="405"/>
      <c r="E50" s="410" t="s">
        <v>1330</v>
      </c>
      <c r="F50" s="412">
        <v>12</v>
      </c>
      <c r="G50" s="223">
        <f>F50/4/2</f>
        <v>1.5</v>
      </c>
      <c r="H50" s="223"/>
      <c r="I50" s="223"/>
      <c r="J50" s="223"/>
      <c r="K50" s="223">
        <f>G50</f>
        <v>1.5</v>
      </c>
      <c r="L50" s="223"/>
      <c r="M50" s="135">
        <v>2</v>
      </c>
      <c r="N50" s="247" t="s">
        <v>387</v>
      </c>
    </row>
    <row r="51" spans="1:14" s="397" customFormat="1" ht="18">
      <c r="A51" s="223">
        <v>38</v>
      </c>
      <c r="B51" s="220">
        <v>815</v>
      </c>
      <c r="C51" s="86" t="s">
        <v>430</v>
      </c>
      <c r="D51" s="86" t="s">
        <v>1196</v>
      </c>
      <c r="E51" s="86" t="s">
        <v>1197</v>
      </c>
      <c r="F51" s="223">
        <v>9</v>
      </c>
      <c r="G51" s="223">
        <v>0.75</v>
      </c>
      <c r="H51" s="223"/>
      <c r="I51" s="223">
        <v>0.75</v>
      </c>
      <c r="J51" s="223"/>
      <c r="K51" s="223">
        <v>0.75</v>
      </c>
      <c r="L51" s="223"/>
      <c r="M51" s="135">
        <v>1</v>
      </c>
      <c r="N51" s="247" t="s">
        <v>388</v>
      </c>
    </row>
    <row r="52" spans="1:14" s="397" customFormat="1" ht="18">
      <c r="A52" s="223">
        <v>39</v>
      </c>
      <c r="B52" s="220">
        <v>57</v>
      </c>
      <c r="C52" s="86" t="s">
        <v>439</v>
      </c>
      <c r="D52" s="86" t="s">
        <v>410</v>
      </c>
      <c r="E52" s="86" t="s">
        <v>1211</v>
      </c>
      <c r="F52" s="223">
        <v>54</v>
      </c>
      <c r="G52" s="223">
        <v>2.25</v>
      </c>
      <c r="H52" s="223">
        <v>2.25</v>
      </c>
      <c r="I52" s="223">
        <v>2.25</v>
      </c>
      <c r="J52" s="223">
        <v>2.25</v>
      </c>
      <c r="K52" s="223">
        <v>2.25</v>
      </c>
      <c r="L52" s="223">
        <v>2.25</v>
      </c>
      <c r="M52" s="135">
        <v>3</v>
      </c>
      <c r="N52" s="247" t="s">
        <v>1212</v>
      </c>
    </row>
    <row r="53" spans="1:14" ht="18">
      <c r="A53" s="223">
        <v>40</v>
      </c>
      <c r="B53" s="220">
        <v>24</v>
      </c>
      <c r="C53" s="86" t="s">
        <v>1219</v>
      </c>
      <c r="D53" s="86" t="s">
        <v>1220</v>
      </c>
      <c r="E53" s="86" t="s">
        <v>1221</v>
      </c>
      <c r="F53" s="223">
        <v>6</v>
      </c>
      <c r="G53" s="223"/>
      <c r="H53" s="223">
        <v>1.5</v>
      </c>
      <c r="I53" s="223"/>
      <c r="J53" s="223"/>
      <c r="K53" s="223"/>
      <c r="L53" s="223"/>
      <c r="M53" s="135">
        <v>2</v>
      </c>
      <c r="N53" s="247" t="s">
        <v>417</v>
      </c>
    </row>
    <row r="54" spans="1:14" ht="18">
      <c r="A54" s="223">
        <v>41</v>
      </c>
      <c r="B54" s="220">
        <v>109</v>
      </c>
      <c r="C54" s="86" t="s">
        <v>379</v>
      </c>
      <c r="D54" s="86" t="s">
        <v>380</v>
      </c>
      <c r="E54" s="86" t="s">
        <v>1232</v>
      </c>
      <c r="F54" s="223">
        <v>100.82</v>
      </c>
      <c r="G54" s="223">
        <v>8.47</v>
      </c>
      <c r="H54" s="223"/>
      <c r="I54" s="223">
        <v>8.47</v>
      </c>
      <c r="J54" s="223"/>
      <c r="K54" s="223">
        <v>8.47</v>
      </c>
      <c r="L54" s="223"/>
      <c r="M54" s="135">
        <v>7</v>
      </c>
      <c r="N54" s="247" t="s">
        <v>1233</v>
      </c>
    </row>
    <row r="55" spans="1:14" ht="18">
      <c r="A55" s="223">
        <v>42</v>
      </c>
      <c r="B55" s="220">
        <v>1929</v>
      </c>
      <c r="C55" s="86" t="s">
        <v>333</v>
      </c>
      <c r="D55" s="86" t="s">
        <v>383</v>
      </c>
      <c r="E55" s="86" t="s">
        <v>1232</v>
      </c>
      <c r="F55" s="223">
        <v>0.76</v>
      </c>
      <c r="G55" s="223"/>
      <c r="H55" s="223"/>
      <c r="I55" s="223"/>
      <c r="J55" s="223"/>
      <c r="K55" s="223"/>
      <c r="L55" s="223"/>
      <c r="M55" s="135"/>
      <c r="N55" s="247"/>
    </row>
    <row r="56" spans="1:14" ht="18">
      <c r="A56" s="223">
        <v>43</v>
      </c>
      <c r="B56" s="220">
        <v>109</v>
      </c>
      <c r="C56" s="86" t="s">
        <v>379</v>
      </c>
      <c r="D56" s="86" t="s">
        <v>380</v>
      </c>
      <c r="E56" s="86" t="s">
        <v>1234</v>
      </c>
      <c r="F56" s="223">
        <v>62.85</v>
      </c>
      <c r="G56" s="223">
        <v>5.23</v>
      </c>
      <c r="H56" s="223"/>
      <c r="I56" s="223">
        <v>5.23</v>
      </c>
      <c r="J56" s="223"/>
      <c r="K56" s="223">
        <v>5.23</v>
      </c>
      <c r="L56" s="223"/>
      <c r="M56" s="135">
        <v>4</v>
      </c>
      <c r="N56" s="247" t="s">
        <v>388</v>
      </c>
    </row>
    <row r="57" spans="1:14" ht="18">
      <c r="A57" s="223">
        <v>44</v>
      </c>
      <c r="B57" s="220">
        <v>161</v>
      </c>
      <c r="C57" s="86" t="s">
        <v>1313</v>
      </c>
      <c r="D57" s="86" t="s">
        <v>1314</v>
      </c>
      <c r="E57" s="86" t="s">
        <v>1315</v>
      </c>
      <c r="F57" s="223">
        <v>6</v>
      </c>
      <c r="G57" s="223">
        <f>F57/4</f>
        <v>1.5</v>
      </c>
      <c r="H57" s="223"/>
      <c r="I57" s="223"/>
      <c r="J57" s="223"/>
      <c r="K57" s="223"/>
      <c r="L57" s="223"/>
      <c r="M57" s="135">
        <v>2</v>
      </c>
      <c r="N57" s="247" t="s">
        <v>417</v>
      </c>
    </row>
    <row r="58" spans="1:14" ht="18">
      <c r="A58" s="223">
        <v>45</v>
      </c>
      <c r="B58" s="220">
        <v>24</v>
      </c>
      <c r="C58" s="86" t="s">
        <v>416</v>
      </c>
      <c r="D58" s="86" t="s">
        <v>1344</v>
      </c>
      <c r="E58" s="86" t="s">
        <v>1236</v>
      </c>
      <c r="F58" s="223">
        <v>18</v>
      </c>
      <c r="G58" s="223"/>
      <c r="H58" s="223">
        <v>2.25</v>
      </c>
      <c r="I58" s="223"/>
      <c r="J58" s="223">
        <v>2.25</v>
      </c>
      <c r="K58" s="223"/>
      <c r="L58" s="223"/>
      <c r="M58" s="135">
        <v>3</v>
      </c>
      <c r="N58" s="247" t="s">
        <v>387</v>
      </c>
    </row>
    <row r="59" spans="1:14" ht="18">
      <c r="A59" s="223">
        <v>46</v>
      </c>
      <c r="B59" s="220">
        <v>24</v>
      </c>
      <c r="C59" s="86" t="s">
        <v>416</v>
      </c>
      <c r="D59" s="86" t="s">
        <v>1241</v>
      </c>
      <c r="E59" s="86" t="s">
        <v>1242</v>
      </c>
      <c r="F59" s="223">
        <v>6</v>
      </c>
      <c r="G59" s="223"/>
      <c r="H59" s="223">
        <v>0.75</v>
      </c>
      <c r="I59" s="223"/>
      <c r="J59" s="223">
        <v>0.75</v>
      </c>
      <c r="K59" s="223"/>
      <c r="L59" s="223"/>
      <c r="M59" s="135">
        <v>1</v>
      </c>
      <c r="N59" s="247" t="s">
        <v>387</v>
      </c>
    </row>
    <row r="60" spans="1:14" ht="18">
      <c r="A60" s="223">
        <v>47</v>
      </c>
      <c r="B60" s="220">
        <v>24</v>
      </c>
      <c r="C60" s="86" t="s">
        <v>416</v>
      </c>
      <c r="D60" s="86" t="s">
        <v>1245</v>
      </c>
      <c r="E60" s="86" t="s">
        <v>1246</v>
      </c>
      <c r="F60" s="223">
        <v>24</v>
      </c>
      <c r="G60" s="223"/>
      <c r="H60" s="223">
        <v>3</v>
      </c>
      <c r="I60" s="223"/>
      <c r="J60" s="223">
        <v>3</v>
      </c>
      <c r="K60" s="223"/>
      <c r="L60" s="223"/>
      <c r="M60" s="135">
        <v>4</v>
      </c>
      <c r="N60" s="247" t="s">
        <v>387</v>
      </c>
    </row>
    <row r="61" spans="1:14" ht="18">
      <c r="A61" s="223">
        <v>48</v>
      </c>
      <c r="B61" s="220">
        <v>24</v>
      </c>
      <c r="C61" s="86" t="s">
        <v>416</v>
      </c>
      <c r="D61" s="86" t="s">
        <v>1247</v>
      </c>
      <c r="E61" s="86" t="s">
        <v>1248</v>
      </c>
      <c r="F61" s="223">
        <v>18</v>
      </c>
      <c r="G61" s="223"/>
      <c r="H61" s="223">
        <v>2.25</v>
      </c>
      <c r="I61" s="223"/>
      <c r="J61" s="223">
        <v>2.25</v>
      </c>
      <c r="K61" s="223"/>
      <c r="L61" s="223"/>
      <c r="M61" s="135">
        <v>2</v>
      </c>
      <c r="N61" s="247" t="s">
        <v>387</v>
      </c>
    </row>
    <row r="62" spans="1:14" ht="18">
      <c r="A62" s="223">
        <v>49</v>
      </c>
      <c r="B62" s="220">
        <v>24</v>
      </c>
      <c r="C62" s="86" t="s">
        <v>416</v>
      </c>
      <c r="D62" s="86" t="s">
        <v>1249</v>
      </c>
      <c r="E62" s="86" t="s">
        <v>1250</v>
      </c>
      <c r="F62" s="223">
        <v>24</v>
      </c>
      <c r="G62" s="223"/>
      <c r="H62" s="223">
        <v>3</v>
      </c>
      <c r="I62" s="223"/>
      <c r="J62" s="223">
        <v>3</v>
      </c>
      <c r="K62" s="223"/>
      <c r="L62" s="223"/>
      <c r="M62" s="135">
        <v>4</v>
      </c>
      <c r="N62" s="247" t="s">
        <v>387</v>
      </c>
    </row>
    <row r="63" spans="1:14" ht="18">
      <c r="A63" s="223">
        <v>50</v>
      </c>
      <c r="B63" s="220">
        <v>24</v>
      </c>
      <c r="C63" s="86" t="s">
        <v>416</v>
      </c>
      <c r="D63" s="86" t="s">
        <v>1251</v>
      </c>
      <c r="E63" s="86" t="s">
        <v>1252</v>
      </c>
      <c r="F63" s="223">
        <v>36</v>
      </c>
      <c r="G63" s="223"/>
      <c r="H63" s="223">
        <v>3</v>
      </c>
      <c r="I63" s="223"/>
      <c r="J63" s="223">
        <v>3</v>
      </c>
      <c r="K63" s="223"/>
      <c r="L63" s="223"/>
      <c r="M63" s="135">
        <v>4</v>
      </c>
      <c r="N63" s="247" t="s">
        <v>388</v>
      </c>
    </row>
    <row r="64" spans="1:14" ht="18">
      <c r="A64" s="223">
        <v>51</v>
      </c>
      <c r="B64" s="220">
        <v>24</v>
      </c>
      <c r="C64" s="86" t="s">
        <v>416</v>
      </c>
      <c r="D64" s="86" t="s">
        <v>1253</v>
      </c>
      <c r="E64" s="86" t="s">
        <v>1254</v>
      </c>
      <c r="F64" s="223">
        <v>24</v>
      </c>
      <c r="G64" s="223"/>
      <c r="H64" s="223">
        <v>3</v>
      </c>
      <c r="I64" s="223"/>
      <c r="J64" s="223">
        <v>3</v>
      </c>
      <c r="K64" s="223"/>
      <c r="L64" s="223"/>
      <c r="M64" s="135">
        <v>4</v>
      </c>
      <c r="N64" s="247" t="s">
        <v>387</v>
      </c>
    </row>
    <row r="65" spans="1:14" ht="18">
      <c r="A65" s="223">
        <v>52</v>
      </c>
      <c r="B65" s="220">
        <v>24</v>
      </c>
      <c r="C65" s="86" t="s">
        <v>416</v>
      </c>
      <c r="D65" s="86" t="s">
        <v>1257</v>
      </c>
      <c r="E65" s="86" t="s">
        <v>1258</v>
      </c>
      <c r="F65" s="223">
        <v>4</v>
      </c>
      <c r="G65" s="223"/>
      <c r="H65" s="223"/>
      <c r="I65" s="223"/>
      <c r="J65" s="223">
        <v>1</v>
      </c>
      <c r="K65" s="223"/>
      <c r="L65" s="223"/>
      <c r="M65" s="135">
        <v>2</v>
      </c>
      <c r="N65" s="247" t="s">
        <v>417</v>
      </c>
    </row>
    <row r="66" spans="1:14" ht="18">
      <c r="A66" s="223">
        <v>53</v>
      </c>
      <c r="B66" s="220">
        <v>24</v>
      </c>
      <c r="C66" s="86" t="s">
        <v>416</v>
      </c>
      <c r="D66" s="86" t="s">
        <v>1265</v>
      </c>
      <c r="E66" s="86" t="s">
        <v>91</v>
      </c>
      <c r="F66" s="223">
        <v>24</v>
      </c>
      <c r="G66" s="223"/>
      <c r="H66" s="223">
        <v>3</v>
      </c>
      <c r="I66" s="223"/>
      <c r="J66" s="223">
        <v>3</v>
      </c>
      <c r="K66" s="223"/>
      <c r="L66" s="223"/>
      <c r="M66" s="135">
        <v>4</v>
      </c>
      <c r="N66" s="247" t="s">
        <v>387</v>
      </c>
    </row>
    <row r="67" spans="1:14" ht="18">
      <c r="A67" s="223">
        <v>54</v>
      </c>
      <c r="B67" s="220">
        <v>24</v>
      </c>
      <c r="C67" s="86" t="s">
        <v>416</v>
      </c>
      <c r="D67" s="86" t="s">
        <v>1266</v>
      </c>
      <c r="E67" s="86" t="s">
        <v>1267</v>
      </c>
      <c r="F67" s="223">
        <v>24</v>
      </c>
      <c r="G67" s="223"/>
      <c r="H67" s="223">
        <v>3</v>
      </c>
      <c r="I67" s="223"/>
      <c r="J67" s="223">
        <v>3</v>
      </c>
      <c r="K67" s="223"/>
      <c r="L67" s="223"/>
      <c r="M67" s="135">
        <v>4</v>
      </c>
      <c r="N67" s="247" t="s">
        <v>387</v>
      </c>
    </row>
    <row r="68" spans="1:14" ht="18">
      <c r="A68" s="223">
        <v>55</v>
      </c>
      <c r="B68" s="220">
        <v>24</v>
      </c>
      <c r="C68" s="86" t="s">
        <v>416</v>
      </c>
      <c r="D68" s="86" t="s">
        <v>1268</v>
      </c>
      <c r="E68" s="86" t="s">
        <v>1269</v>
      </c>
      <c r="F68" s="223">
        <v>24</v>
      </c>
      <c r="G68" s="223"/>
      <c r="H68" s="223">
        <v>3</v>
      </c>
      <c r="I68" s="223"/>
      <c r="J68" s="223">
        <v>3</v>
      </c>
      <c r="K68" s="223"/>
      <c r="L68" s="223"/>
      <c r="M68" s="135">
        <v>4</v>
      </c>
      <c r="N68" s="247" t="s">
        <v>387</v>
      </c>
    </row>
    <row r="69" spans="1:14" ht="18">
      <c r="A69" s="223">
        <v>56</v>
      </c>
      <c r="B69" s="220">
        <v>24</v>
      </c>
      <c r="C69" s="86" t="s">
        <v>416</v>
      </c>
      <c r="D69" s="86" t="s">
        <v>1278</v>
      </c>
      <c r="E69" s="86" t="s">
        <v>1279</v>
      </c>
      <c r="F69" s="223">
        <v>24</v>
      </c>
      <c r="G69" s="223"/>
      <c r="H69" s="223">
        <v>3</v>
      </c>
      <c r="I69" s="223"/>
      <c r="J69" s="223">
        <v>3</v>
      </c>
      <c r="K69" s="223"/>
      <c r="L69" s="223"/>
      <c r="M69" s="135">
        <v>4</v>
      </c>
      <c r="N69" s="247" t="s">
        <v>387</v>
      </c>
    </row>
    <row r="70" spans="1:14" ht="18">
      <c r="A70" s="223">
        <v>57</v>
      </c>
      <c r="B70" s="220">
        <v>24</v>
      </c>
      <c r="C70" s="86" t="s">
        <v>416</v>
      </c>
      <c r="D70" s="86" t="s">
        <v>1280</v>
      </c>
      <c r="E70" s="86" t="s">
        <v>1281</v>
      </c>
      <c r="F70" s="223">
        <v>24</v>
      </c>
      <c r="G70" s="223"/>
      <c r="H70" s="223">
        <v>3</v>
      </c>
      <c r="I70" s="223"/>
      <c r="J70" s="223">
        <v>3</v>
      </c>
      <c r="K70" s="223"/>
      <c r="L70" s="223"/>
      <c r="M70" s="135">
        <v>4</v>
      </c>
      <c r="N70" s="247" t="s">
        <v>387</v>
      </c>
    </row>
    <row r="71" spans="1:14" ht="18">
      <c r="A71" s="223">
        <v>58</v>
      </c>
      <c r="B71" s="220">
        <v>24</v>
      </c>
      <c r="C71" s="86" t="s">
        <v>416</v>
      </c>
      <c r="D71" s="86" t="s">
        <v>1284</v>
      </c>
      <c r="E71" s="86" t="s">
        <v>1285</v>
      </c>
      <c r="F71" s="223">
        <v>24</v>
      </c>
      <c r="G71" s="223"/>
      <c r="H71" s="223">
        <v>3</v>
      </c>
      <c r="I71" s="223"/>
      <c r="J71" s="223">
        <v>3</v>
      </c>
      <c r="K71" s="223"/>
      <c r="L71" s="223"/>
      <c r="M71" s="135">
        <v>4</v>
      </c>
      <c r="N71" s="247" t="s">
        <v>387</v>
      </c>
    </row>
    <row r="72" spans="1:14" ht="18">
      <c r="A72" s="223">
        <v>59</v>
      </c>
      <c r="B72" s="220">
        <v>24</v>
      </c>
      <c r="C72" s="86" t="s">
        <v>416</v>
      </c>
      <c r="D72" s="86" t="s">
        <v>1286</v>
      </c>
      <c r="E72" s="86" t="s">
        <v>1287</v>
      </c>
      <c r="F72" s="223">
        <v>24</v>
      </c>
      <c r="G72" s="223"/>
      <c r="H72" s="223">
        <v>3</v>
      </c>
      <c r="I72" s="223"/>
      <c r="J72" s="223">
        <v>3</v>
      </c>
      <c r="K72" s="223"/>
      <c r="L72" s="223"/>
      <c r="M72" s="135">
        <v>4</v>
      </c>
      <c r="N72" s="247" t="s">
        <v>387</v>
      </c>
    </row>
    <row r="73" spans="1:14" ht="18">
      <c r="A73" s="223">
        <v>60</v>
      </c>
      <c r="B73" s="220">
        <v>24</v>
      </c>
      <c r="C73" s="86" t="s">
        <v>416</v>
      </c>
      <c r="D73" s="86" t="s">
        <v>1288</v>
      </c>
      <c r="E73" s="86" t="s">
        <v>1289</v>
      </c>
      <c r="F73" s="223">
        <v>24</v>
      </c>
      <c r="G73" s="223"/>
      <c r="H73" s="223">
        <v>3</v>
      </c>
      <c r="I73" s="223"/>
      <c r="J73" s="223">
        <v>3</v>
      </c>
      <c r="K73" s="223"/>
      <c r="L73" s="223"/>
      <c r="M73" s="135">
        <v>4</v>
      </c>
      <c r="N73" s="247" t="s">
        <v>387</v>
      </c>
    </row>
    <row r="74" spans="1:14" s="397" customFormat="1" ht="18">
      <c r="A74" s="223">
        <v>61</v>
      </c>
      <c r="B74" s="220">
        <v>1499</v>
      </c>
      <c r="C74" s="86" t="s">
        <v>1303</v>
      </c>
      <c r="D74" s="86" t="s">
        <v>1304</v>
      </c>
      <c r="E74" s="86" t="s">
        <v>1305</v>
      </c>
      <c r="F74" s="223">
        <v>0.75</v>
      </c>
      <c r="G74" s="223"/>
      <c r="H74" s="223"/>
      <c r="I74" s="223"/>
      <c r="J74" s="223"/>
      <c r="K74" s="223"/>
      <c r="L74" s="223"/>
      <c r="M74" s="135">
        <v>1</v>
      </c>
      <c r="N74" s="247" t="s">
        <v>181</v>
      </c>
    </row>
    <row r="75" spans="1:14" ht="18">
      <c r="A75" s="223">
        <v>62</v>
      </c>
      <c r="B75" s="220">
        <v>825</v>
      </c>
      <c r="C75" s="86" t="s">
        <v>1171</v>
      </c>
      <c r="D75" s="86" t="s">
        <v>1209</v>
      </c>
      <c r="E75" s="86" t="s">
        <v>1210</v>
      </c>
      <c r="F75" s="223">
        <v>0.75</v>
      </c>
      <c r="G75" s="223"/>
      <c r="H75" s="223"/>
      <c r="I75" s="223"/>
      <c r="J75" s="223"/>
      <c r="K75" s="223"/>
      <c r="L75" s="223">
        <v>0.75</v>
      </c>
      <c r="M75" s="135">
        <v>1</v>
      </c>
      <c r="N75" s="247" t="s">
        <v>415</v>
      </c>
    </row>
    <row r="76" spans="1:14" s="397" customFormat="1" ht="18">
      <c r="A76" s="223">
        <v>63</v>
      </c>
      <c r="B76" s="374">
        <v>222</v>
      </c>
      <c r="C76" s="405" t="s">
        <v>1333</v>
      </c>
      <c r="D76" s="402"/>
      <c r="E76" s="405" t="s">
        <v>1334</v>
      </c>
      <c r="F76" s="368">
        <v>4.939</v>
      </c>
      <c r="G76" s="223"/>
      <c r="H76" s="223"/>
      <c r="I76" s="222"/>
      <c r="J76" s="223"/>
      <c r="K76" s="223"/>
      <c r="L76" s="222">
        <f>F76/6</f>
        <v>0.8231666666666667</v>
      </c>
      <c r="M76" s="135">
        <v>1</v>
      </c>
      <c r="N76" s="247" t="s">
        <v>1335</v>
      </c>
    </row>
    <row r="77" spans="1:14" ht="18">
      <c r="A77" s="223">
        <v>64</v>
      </c>
      <c r="B77" s="220">
        <v>24</v>
      </c>
      <c r="C77" s="86" t="s">
        <v>416</v>
      </c>
      <c r="D77" s="86" t="s">
        <v>1259</v>
      </c>
      <c r="E77" s="86" t="s">
        <v>1260</v>
      </c>
      <c r="F77" s="223">
        <v>24</v>
      </c>
      <c r="G77" s="223"/>
      <c r="H77" s="223">
        <v>3</v>
      </c>
      <c r="I77" s="223"/>
      <c r="J77" s="223">
        <v>3</v>
      </c>
      <c r="K77" s="223"/>
      <c r="L77" s="223"/>
      <c r="M77" s="135">
        <v>4</v>
      </c>
      <c r="N77" s="247" t="s">
        <v>387</v>
      </c>
    </row>
    <row r="78" spans="1:14" ht="18">
      <c r="A78" s="223">
        <v>65</v>
      </c>
      <c r="B78" s="418"/>
      <c r="C78" s="423" t="s">
        <v>1347</v>
      </c>
      <c r="D78" s="423" t="s">
        <v>1348</v>
      </c>
      <c r="E78" s="423" t="s">
        <v>23</v>
      </c>
      <c r="F78" s="223">
        <v>3</v>
      </c>
      <c r="G78" s="223"/>
      <c r="H78" s="223"/>
      <c r="I78" s="223"/>
      <c r="J78" s="223"/>
      <c r="K78" s="223"/>
      <c r="L78" s="223">
        <f>F78/4</f>
        <v>0.75</v>
      </c>
      <c r="M78" s="135">
        <v>1</v>
      </c>
      <c r="N78" s="247" t="s">
        <v>417</v>
      </c>
    </row>
    <row r="79" spans="1:14" ht="18">
      <c r="A79" s="596">
        <v>66</v>
      </c>
      <c r="B79" s="690">
        <v>734</v>
      </c>
      <c r="C79" s="686" t="s">
        <v>1166</v>
      </c>
      <c r="D79" s="686" t="s">
        <v>511</v>
      </c>
      <c r="E79" s="686" t="s">
        <v>1167</v>
      </c>
      <c r="F79" s="223">
        <v>0.75</v>
      </c>
      <c r="G79" s="223">
        <v>0.75</v>
      </c>
      <c r="H79" s="223"/>
      <c r="I79" s="223"/>
      <c r="J79" s="223"/>
      <c r="K79" s="223"/>
      <c r="L79" s="223"/>
      <c r="M79" s="135"/>
      <c r="N79" s="247" t="s">
        <v>1168</v>
      </c>
    </row>
    <row r="80" spans="1:14" ht="18">
      <c r="A80" s="680"/>
      <c r="B80" s="691"/>
      <c r="C80" s="687"/>
      <c r="D80" s="687"/>
      <c r="E80" s="687"/>
      <c r="F80" s="223">
        <v>0.67</v>
      </c>
      <c r="G80" s="223">
        <v>0.67</v>
      </c>
      <c r="H80" s="223"/>
      <c r="I80" s="223"/>
      <c r="J80" s="223"/>
      <c r="K80" s="223"/>
      <c r="L80" s="223"/>
      <c r="M80" s="135"/>
      <c r="N80" s="247" t="s">
        <v>1169</v>
      </c>
    </row>
    <row r="81" spans="1:14" ht="18">
      <c r="A81" s="597"/>
      <c r="B81" s="692"/>
      <c r="C81" s="688"/>
      <c r="D81" s="688"/>
      <c r="E81" s="688"/>
      <c r="F81" s="223">
        <v>1.68</v>
      </c>
      <c r="G81" s="223">
        <v>0.68</v>
      </c>
      <c r="H81" s="223"/>
      <c r="I81" s="223"/>
      <c r="J81" s="223"/>
      <c r="K81" s="223"/>
      <c r="L81" s="223"/>
      <c r="M81" s="135"/>
      <c r="N81" s="247" t="s">
        <v>1170</v>
      </c>
    </row>
    <row r="82" spans="1:14" ht="18">
      <c r="A82" s="223">
        <v>67</v>
      </c>
      <c r="B82" s="220">
        <v>24</v>
      </c>
      <c r="C82" s="86" t="s">
        <v>416</v>
      </c>
      <c r="D82" s="86" t="s">
        <v>1174</v>
      </c>
      <c r="E82" s="86" t="s">
        <v>1175</v>
      </c>
      <c r="F82" s="223">
        <v>6</v>
      </c>
      <c r="G82" s="223"/>
      <c r="H82" s="223">
        <v>0.75</v>
      </c>
      <c r="I82" s="223"/>
      <c r="J82" s="223"/>
      <c r="K82" s="223">
        <v>0.75</v>
      </c>
      <c r="L82" s="223"/>
      <c r="M82" s="135">
        <v>1</v>
      </c>
      <c r="N82" s="247" t="s">
        <v>387</v>
      </c>
    </row>
    <row r="83" spans="1:14" ht="18">
      <c r="A83" s="223">
        <v>68</v>
      </c>
      <c r="B83" s="220">
        <v>24</v>
      </c>
      <c r="C83" s="86" t="s">
        <v>416</v>
      </c>
      <c r="D83" s="86" t="s">
        <v>1176</v>
      </c>
      <c r="E83" s="86" t="s">
        <v>1177</v>
      </c>
      <c r="F83" s="223">
        <v>24</v>
      </c>
      <c r="G83" s="223"/>
      <c r="H83" s="223">
        <v>3</v>
      </c>
      <c r="I83" s="223"/>
      <c r="J83" s="223"/>
      <c r="K83" s="223">
        <v>3</v>
      </c>
      <c r="L83" s="223"/>
      <c r="M83" s="135">
        <v>4</v>
      </c>
      <c r="N83" s="247" t="s">
        <v>387</v>
      </c>
    </row>
    <row r="84" spans="1:14" s="397" customFormat="1" ht="18">
      <c r="A84" s="223">
        <v>69</v>
      </c>
      <c r="B84" s="411" t="s">
        <v>1336</v>
      </c>
      <c r="C84" s="382" t="s">
        <v>1337</v>
      </c>
      <c r="D84" s="382" t="s">
        <v>426</v>
      </c>
      <c r="E84" s="382" t="s">
        <v>1338</v>
      </c>
      <c r="F84" s="412">
        <v>3</v>
      </c>
      <c r="G84" s="223"/>
      <c r="H84" s="223"/>
      <c r="I84" s="222">
        <f>F84/4</f>
        <v>0.75</v>
      </c>
      <c r="J84" s="223"/>
      <c r="K84" s="223"/>
      <c r="L84" s="223"/>
      <c r="M84" s="135">
        <v>2</v>
      </c>
      <c r="N84" s="247" t="s">
        <v>417</v>
      </c>
    </row>
    <row r="85" spans="1:14" ht="18">
      <c r="A85" s="223">
        <v>70</v>
      </c>
      <c r="B85" s="220">
        <v>105</v>
      </c>
      <c r="C85" s="86" t="s">
        <v>1178</v>
      </c>
      <c r="D85" s="86" t="s">
        <v>508</v>
      </c>
      <c r="E85" s="86" t="s">
        <v>512</v>
      </c>
      <c r="F85" s="223">
        <v>0.79</v>
      </c>
      <c r="G85" s="223"/>
      <c r="H85" s="223"/>
      <c r="I85" s="223">
        <v>0.75</v>
      </c>
      <c r="J85" s="223"/>
      <c r="K85" s="223"/>
      <c r="L85" s="223">
        <v>0.75</v>
      </c>
      <c r="M85" s="135">
        <v>1</v>
      </c>
      <c r="N85" s="247" t="s">
        <v>387</v>
      </c>
    </row>
    <row r="86" spans="1:14" ht="18">
      <c r="A86" s="223">
        <v>71</v>
      </c>
      <c r="B86" s="220">
        <v>1</v>
      </c>
      <c r="C86" s="86" t="s">
        <v>1179</v>
      </c>
      <c r="D86" s="86" t="s">
        <v>508</v>
      </c>
      <c r="E86" s="86" t="s">
        <v>513</v>
      </c>
      <c r="F86" s="223">
        <v>1.3</v>
      </c>
      <c r="G86" s="223"/>
      <c r="H86" s="223"/>
      <c r="I86" s="223">
        <v>0.75</v>
      </c>
      <c r="J86" s="223"/>
      <c r="K86" s="223"/>
      <c r="L86" s="223">
        <v>0.75</v>
      </c>
      <c r="M86" s="135">
        <v>2</v>
      </c>
      <c r="N86" s="247" t="s">
        <v>435</v>
      </c>
    </row>
    <row r="87" spans="1:14" s="397" customFormat="1" ht="18">
      <c r="A87" s="223">
        <v>72</v>
      </c>
      <c r="B87" s="220">
        <v>403</v>
      </c>
      <c r="C87" s="86" t="s">
        <v>1180</v>
      </c>
      <c r="D87" s="86" t="s">
        <v>1181</v>
      </c>
      <c r="E87" s="86" t="s">
        <v>1182</v>
      </c>
      <c r="F87" s="223">
        <v>2.72</v>
      </c>
      <c r="G87" s="223"/>
      <c r="H87" s="223"/>
      <c r="I87" s="223">
        <v>0.91</v>
      </c>
      <c r="J87" s="223"/>
      <c r="K87" s="223"/>
      <c r="L87" s="223"/>
      <c r="M87" s="135">
        <v>2</v>
      </c>
      <c r="N87" s="247" t="s">
        <v>514</v>
      </c>
    </row>
    <row r="88" spans="1:14" ht="18">
      <c r="A88" s="223">
        <v>73</v>
      </c>
      <c r="B88" s="220">
        <v>113</v>
      </c>
      <c r="C88" s="86" t="s">
        <v>1307</v>
      </c>
      <c r="D88" s="86" t="s">
        <v>385</v>
      </c>
      <c r="E88" s="86" t="s">
        <v>1308</v>
      </c>
      <c r="F88" s="223">
        <v>1.5</v>
      </c>
      <c r="G88" s="223"/>
      <c r="H88" s="223"/>
      <c r="I88" s="223">
        <f>F88/2</f>
        <v>0.75</v>
      </c>
      <c r="J88" s="223"/>
      <c r="K88" s="223"/>
      <c r="L88" s="223"/>
      <c r="M88" s="135">
        <v>1</v>
      </c>
      <c r="N88" s="245" t="s">
        <v>435</v>
      </c>
    </row>
    <row r="89" spans="1:14" ht="18">
      <c r="A89" s="223">
        <v>74</v>
      </c>
      <c r="B89" s="220">
        <v>46</v>
      </c>
      <c r="C89" s="86" t="s">
        <v>416</v>
      </c>
      <c r="D89" s="86" t="s">
        <v>1198</v>
      </c>
      <c r="E89" s="86" t="s">
        <v>1199</v>
      </c>
      <c r="F89" s="223">
        <v>3.85</v>
      </c>
      <c r="G89" s="223"/>
      <c r="H89" s="223">
        <v>0.75</v>
      </c>
      <c r="I89" s="223"/>
      <c r="J89" s="223"/>
      <c r="K89" s="223">
        <v>0.75</v>
      </c>
      <c r="L89" s="223"/>
      <c r="M89" s="135">
        <v>1</v>
      </c>
      <c r="N89" s="247" t="s">
        <v>1195</v>
      </c>
    </row>
    <row r="90" spans="1:14" ht="18">
      <c r="A90" s="223">
        <v>75</v>
      </c>
      <c r="B90" s="220" t="s">
        <v>180</v>
      </c>
      <c r="C90" s="86" t="s">
        <v>1200</v>
      </c>
      <c r="D90" s="86" t="s">
        <v>1201</v>
      </c>
      <c r="E90" s="86" t="s">
        <v>1202</v>
      </c>
      <c r="F90" s="223">
        <v>4.86</v>
      </c>
      <c r="G90" s="223"/>
      <c r="H90" s="223">
        <v>0.61</v>
      </c>
      <c r="I90" s="223"/>
      <c r="J90" s="223"/>
      <c r="K90" s="223">
        <v>0.61</v>
      </c>
      <c r="L90" s="223"/>
      <c r="M90" s="135">
        <v>1</v>
      </c>
      <c r="N90" s="247" t="s">
        <v>1195</v>
      </c>
    </row>
    <row r="91" spans="1:14" ht="18">
      <c r="A91" s="223">
        <v>76</v>
      </c>
      <c r="B91" s="220">
        <v>19</v>
      </c>
      <c r="C91" s="86" t="s">
        <v>1203</v>
      </c>
      <c r="D91" s="86" t="s">
        <v>410</v>
      </c>
      <c r="E91" s="86" t="s">
        <v>1204</v>
      </c>
      <c r="F91" s="223">
        <v>18.08</v>
      </c>
      <c r="G91" s="223">
        <v>0.75</v>
      </c>
      <c r="H91" s="223"/>
      <c r="I91" s="223">
        <v>0.75</v>
      </c>
      <c r="J91" s="223"/>
      <c r="K91" s="223">
        <v>0.75</v>
      </c>
      <c r="L91" s="223"/>
      <c r="M91" s="135">
        <v>1</v>
      </c>
      <c r="N91" s="247" t="s">
        <v>1205</v>
      </c>
    </row>
    <row r="92" spans="1:14" ht="18">
      <c r="A92" s="223">
        <v>77</v>
      </c>
      <c r="B92" s="220">
        <v>19</v>
      </c>
      <c r="C92" s="86" t="s">
        <v>1203</v>
      </c>
      <c r="D92" s="86" t="s">
        <v>1206</v>
      </c>
      <c r="E92" s="86" t="s">
        <v>1207</v>
      </c>
      <c r="F92" s="223">
        <v>8.41</v>
      </c>
      <c r="G92" s="223"/>
      <c r="H92" s="223"/>
      <c r="I92" s="223">
        <v>0.75</v>
      </c>
      <c r="J92" s="223"/>
      <c r="K92" s="223"/>
      <c r="L92" s="223"/>
      <c r="M92" s="135">
        <v>1</v>
      </c>
      <c r="N92" s="247" t="s">
        <v>1208</v>
      </c>
    </row>
    <row r="93" spans="1:14" ht="18">
      <c r="A93" s="223">
        <v>78</v>
      </c>
      <c r="B93" s="220">
        <v>24</v>
      </c>
      <c r="C93" s="86" t="s">
        <v>1219</v>
      </c>
      <c r="D93" s="86" t="s">
        <v>1224</v>
      </c>
      <c r="E93" s="86" t="s">
        <v>1225</v>
      </c>
      <c r="F93" s="223">
        <v>36</v>
      </c>
      <c r="G93" s="223"/>
      <c r="H93" s="223">
        <v>4.5</v>
      </c>
      <c r="I93" s="223"/>
      <c r="J93" s="223">
        <v>4.5</v>
      </c>
      <c r="K93" s="223"/>
      <c r="L93" s="223"/>
      <c r="M93" s="135">
        <v>4</v>
      </c>
      <c r="N93" s="247" t="s">
        <v>387</v>
      </c>
    </row>
    <row r="94" spans="1:14" ht="18">
      <c r="A94" s="223">
        <v>79</v>
      </c>
      <c r="B94" s="220">
        <v>24</v>
      </c>
      <c r="C94" s="86" t="s">
        <v>1219</v>
      </c>
      <c r="D94" s="86" t="s">
        <v>1226</v>
      </c>
      <c r="E94" s="86" t="s">
        <v>1227</v>
      </c>
      <c r="F94" s="223">
        <v>6</v>
      </c>
      <c r="G94" s="223"/>
      <c r="H94" s="223"/>
      <c r="I94" s="223"/>
      <c r="J94" s="223">
        <v>1.5</v>
      </c>
      <c r="K94" s="223"/>
      <c r="L94" s="223"/>
      <c r="M94" s="135">
        <v>2</v>
      </c>
      <c r="N94" s="247" t="s">
        <v>417</v>
      </c>
    </row>
    <row r="95" spans="1:14" ht="18">
      <c r="A95" s="223">
        <v>80</v>
      </c>
      <c r="B95" s="220">
        <v>24</v>
      </c>
      <c r="C95" s="86" t="s">
        <v>1219</v>
      </c>
      <c r="D95" s="86" t="s">
        <v>1228</v>
      </c>
      <c r="E95" s="86" t="s">
        <v>1229</v>
      </c>
      <c r="F95" s="223">
        <v>6</v>
      </c>
      <c r="G95" s="223"/>
      <c r="H95" s="223"/>
      <c r="I95" s="223"/>
      <c r="J95" s="223">
        <v>1.5</v>
      </c>
      <c r="K95" s="223"/>
      <c r="L95" s="223"/>
      <c r="M95" s="135">
        <v>2</v>
      </c>
      <c r="N95" s="247" t="s">
        <v>417</v>
      </c>
    </row>
    <row r="96" spans="1:14" ht="18">
      <c r="A96" s="223">
        <v>81</v>
      </c>
      <c r="B96" s="220">
        <v>24</v>
      </c>
      <c r="C96" s="86" t="s">
        <v>1219</v>
      </c>
      <c r="D96" s="86" t="s">
        <v>1230</v>
      </c>
      <c r="E96" s="86" t="s">
        <v>1231</v>
      </c>
      <c r="F96" s="223">
        <v>6</v>
      </c>
      <c r="G96" s="223"/>
      <c r="H96" s="223"/>
      <c r="I96" s="223"/>
      <c r="J96" s="223">
        <v>1.5</v>
      </c>
      <c r="K96" s="223"/>
      <c r="L96" s="223"/>
      <c r="M96" s="135">
        <v>2</v>
      </c>
      <c r="N96" s="247" t="s">
        <v>417</v>
      </c>
    </row>
    <row r="97" spans="1:14" s="397" customFormat="1" ht="18">
      <c r="A97" s="223">
        <v>82</v>
      </c>
      <c r="B97" s="374">
        <v>2024</v>
      </c>
      <c r="C97" s="405" t="s">
        <v>1340</v>
      </c>
      <c r="D97" s="249"/>
      <c r="E97" s="405" t="s">
        <v>1339</v>
      </c>
      <c r="F97" s="412">
        <v>4.98</v>
      </c>
      <c r="G97" s="222">
        <f>F97/2</f>
        <v>2.49</v>
      </c>
      <c r="H97" s="223"/>
      <c r="I97" s="223"/>
      <c r="J97" s="223"/>
      <c r="K97" s="223"/>
      <c r="L97" s="223"/>
      <c r="M97" s="135">
        <v>3</v>
      </c>
      <c r="N97" s="245" t="s">
        <v>435</v>
      </c>
    </row>
    <row r="98" spans="1:14" s="397" customFormat="1" ht="18">
      <c r="A98" s="223">
        <v>83</v>
      </c>
      <c r="B98" s="220">
        <v>57</v>
      </c>
      <c r="C98" s="86" t="s">
        <v>439</v>
      </c>
      <c r="D98" s="86" t="s">
        <v>1188</v>
      </c>
      <c r="E98" s="86" t="s">
        <v>1189</v>
      </c>
      <c r="F98" s="223">
        <v>64.8</v>
      </c>
      <c r="G98" s="223">
        <v>2.25</v>
      </c>
      <c r="H98" s="223">
        <v>2.25</v>
      </c>
      <c r="I98" s="223">
        <v>2.25</v>
      </c>
      <c r="J98" s="223">
        <v>2.25</v>
      </c>
      <c r="K98" s="223">
        <v>2.25</v>
      </c>
      <c r="L98" s="223">
        <v>2.25</v>
      </c>
      <c r="M98" s="135">
        <v>3</v>
      </c>
      <c r="N98" s="247" t="s">
        <v>421</v>
      </c>
    </row>
    <row r="99" spans="1:14" ht="18">
      <c r="A99" s="223">
        <v>84</v>
      </c>
      <c r="B99" s="220">
        <v>24</v>
      </c>
      <c r="C99" s="86" t="s">
        <v>416</v>
      </c>
      <c r="D99" s="86" t="s">
        <v>1190</v>
      </c>
      <c r="E99" s="86" t="s">
        <v>1191</v>
      </c>
      <c r="F99" s="223">
        <v>5.2</v>
      </c>
      <c r="G99" s="223"/>
      <c r="H99" s="223">
        <v>0.65</v>
      </c>
      <c r="I99" s="223"/>
      <c r="J99" s="223">
        <v>0.65</v>
      </c>
      <c r="K99" s="223"/>
      <c r="L99" s="223"/>
      <c r="M99" s="135">
        <v>1</v>
      </c>
      <c r="N99" s="247" t="s">
        <v>387</v>
      </c>
    </row>
    <row r="100" spans="1:14" ht="18">
      <c r="A100" s="223">
        <v>85</v>
      </c>
      <c r="B100" s="220">
        <v>256</v>
      </c>
      <c r="C100" s="86" t="s">
        <v>1143</v>
      </c>
      <c r="D100" s="86" t="s">
        <v>1144</v>
      </c>
      <c r="E100" s="86" t="s">
        <v>1145</v>
      </c>
      <c r="F100" s="223">
        <v>8.94</v>
      </c>
      <c r="G100" s="223"/>
      <c r="H100" s="223"/>
      <c r="I100" s="223">
        <v>0.75</v>
      </c>
      <c r="J100" s="223"/>
      <c r="K100" s="223"/>
      <c r="L100" s="223"/>
      <c r="M100" s="135">
        <v>2</v>
      </c>
      <c r="N100" s="247" t="s">
        <v>417</v>
      </c>
    </row>
    <row r="101" spans="1:14" ht="18">
      <c r="A101" s="223">
        <v>86</v>
      </c>
      <c r="B101" s="220">
        <v>41</v>
      </c>
      <c r="C101" s="86" t="s">
        <v>456</v>
      </c>
      <c r="D101" s="86" t="s">
        <v>1156</v>
      </c>
      <c r="E101" s="86" t="s">
        <v>1157</v>
      </c>
      <c r="F101" s="223">
        <v>3.36</v>
      </c>
      <c r="G101" s="223"/>
      <c r="H101" s="223"/>
      <c r="I101" s="223">
        <v>0.84</v>
      </c>
      <c r="J101" s="223"/>
      <c r="K101" s="223"/>
      <c r="L101" s="223"/>
      <c r="M101" s="135">
        <v>1</v>
      </c>
      <c r="N101" s="247" t="s">
        <v>417</v>
      </c>
    </row>
    <row r="102" spans="1:14" ht="18">
      <c r="A102" s="223">
        <v>87</v>
      </c>
      <c r="B102" s="220">
        <v>109</v>
      </c>
      <c r="C102" s="86" t="s">
        <v>379</v>
      </c>
      <c r="D102" s="86" t="s">
        <v>380</v>
      </c>
      <c r="E102" s="86" t="s">
        <v>1158</v>
      </c>
      <c r="F102" s="223">
        <v>43.44</v>
      </c>
      <c r="G102" s="223"/>
      <c r="H102" s="223">
        <v>3.62</v>
      </c>
      <c r="I102" s="223"/>
      <c r="J102" s="223">
        <v>3.62</v>
      </c>
      <c r="K102" s="223"/>
      <c r="L102" s="223">
        <v>3.62</v>
      </c>
      <c r="M102" s="135">
        <v>3</v>
      </c>
      <c r="N102" s="247" t="s">
        <v>388</v>
      </c>
    </row>
    <row r="103" spans="1:14" ht="18">
      <c r="A103" s="223">
        <v>88</v>
      </c>
      <c r="B103" s="220">
        <v>2348</v>
      </c>
      <c r="C103" s="86" t="s">
        <v>1216</v>
      </c>
      <c r="D103" s="86" t="s">
        <v>468</v>
      </c>
      <c r="E103" s="86" t="s">
        <v>1217</v>
      </c>
      <c r="F103" s="223">
        <v>1.5</v>
      </c>
      <c r="G103" s="223"/>
      <c r="H103" s="223"/>
      <c r="I103" s="223"/>
      <c r="J103" s="223"/>
      <c r="K103" s="223"/>
      <c r="L103" s="223"/>
      <c r="M103" s="135">
        <v>2</v>
      </c>
      <c r="N103" s="247" t="s">
        <v>464</v>
      </c>
    </row>
    <row r="104" spans="1:15" s="132" customFormat="1" ht="18">
      <c r="A104" s="223">
        <v>89</v>
      </c>
      <c r="B104" s="139">
        <v>109</v>
      </c>
      <c r="C104" s="140" t="s">
        <v>379</v>
      </c>
      <c r="D104" s="140" t="s">
        <v>380</v>
      </c>
      <c r="E104" s="224" t="s">
        <v>505</v>
      </c>
      <c r="F104" s="222">
        <v>35.48</v>
      </c>
      <c r="G104" s="222">
        <v>2.96</v>
      </c>
      <c r="H104" s="222"/>
      <c r="I104" s="222">
        <v>2.96</v>
      </c>
      <c r="J104" s="222"/>
      <c r="K104" s="222">
        <v>2.96</v>
      </c>
      <c r="L104" s="222"/>
      <c r="M104" s="372">
        <v>2</v>
      </c>
      <c r="N104" s="224" t="s">
        <v>388</v>
      </c>
      <c r="O104" s="366"/>
    </row>
    <row r="105" spans="1:14" ht="18">
      <c r="A105" s="223">
        <v>90</v>
      </c>
      <c r="B105" s="220">
        <v>24</v>
      </c>
      <c r="C105" s="86" t="s">
        <v>416</v>
      </c>
      <c r="D105" s="86" t="s">
        <v>1243</v>
      </c>
      <c r="E105" s="86" t="s">
        <v>1244</v>
      </c>
      <c r="F105" s="223">
        <v>12</v>
      </c>
      <c r="G105" s="223"/>
      <c r="H105" s="223">
        <v>1.5</v>
      </c>
      <c r="I105" s="223"/>
      <c r="J105" s="223">
        <v>1.5</v>
      </c>
      <c r="K105" s="223"/>
      <c r="L105" s="223"/>
      <c r="M105" s="135">
        <v>2</v>
      </c>
      <c r="N105" s="247" t="s">
        <v>387</v>
      </c>
    </row>
    <row r="106" spans="1:14" s="397" customFormat="1" ht="18">
      <c r="A106" s="223">
        <v>91</v>
      </c>
      <c r="B106" s="220">
        <v>2738</v>
      </c>
      <c r="C106" s="86" t="s">
        <v>1290</v>
      </c>
      <c r="D106" s="86" t="s">
        <v>1291</v>
      </c>
      <c r="E106" s="86" t="s">
        <v>1292</v>
      </c>
      <c r="F106" s="223" t="s">
        <v>434</v>
      </c>
      <c r="G106" s="223"/>
      <c r="H106" s="223"/>
      <c r="I106" s="223"/>
      <c r="J106" s="223"/>
      <c r="K106" s="223"/>
      <c r="L106" s="223"/>
      <c r="M106" s="135"/>
      <c r="N106" s="247" t="s">
        <v>181</v>
      </c>
    </row>
    <row r="107" spans="1:14" s="397" customFormat="1" ht="18">
      <c r="A107" s="223">
        <v>92</v>
      </c>
      <c r="B107" s="220">
        <v>248</v>
      </c>
      <c r="C107" s="86" t="s">
        <v>1293</v>
      </c>
      <c r="D107" s="86" t="s">
        <v>1294</v>
      </c>
      <c r="E107" s="86" t="s">
        <v>1295</v>
      </c>
      <c r="F107" s="223">
        <v>3</v>
      </c>
      <c r="G107" s="223"/>
      <c r="H107" s="223">
        <v>0.75</v>
      </c>
      <c r="I107" s="223"/>
      <c r="J107" s="223"/>
      <c r="K107" s="223"/>
      <c r="L107" s="223"/>
      <c r="M107" s="135">
        <v>1</v>
      </c>
      <c r="N107" s="247" t="s">
        <v>417</v>
      </c>
    </row>
    <row r="108" spans="1:14" ht="18">
      <c r="A108" s="223">
        <v>93</v>
      </c>
      <c r="B108" s="220">
        <v>24</v>
      </c>
      <c r="C108" s="86" t="s">
        <v>416</v>
      </c>
      <c r="D108" s="86" t="s">
        <v>1274</v>
      </c>
      <c r="E108" s="86" t="s">
        <v>1275</v>
      </c>
      <c r="F108" s="223">
        <v>24</v>
      </c>
      <c r="G108" s="223"/>
      <c r="H108" s="223">
        <v>3</v>
      </c>
      <c r="I108" s="223"/>
      <c r="J108" s="223">
        <v>3</v>
      </c>
      <c r="K108" s="223"/>
      <c r="L108" s="223"/>
      <c r="M108" s="135">
        <v>4</v>
      </c>
      <c r="N108" s="247" t="s">
        <v>387</v>
      </c>
    </row>
    <row r="109" spans="1:14" ht="18">
      <c r="A109" s="223">
        <v>94</v>
      </c>
      <c r="B109" s="220">
        <v>24</v>
      </c>
      <c r="C109" s="86" t="s">
        <v>416</v>
      </c>
      <c r="D109" s="86" t="s">
        <v>1276</v>
      </c>
      <c r="E109" s="86" t="s">
        <v>1277</v>
      </c>
      <c r="F109" s="223">
        <v>24</v>
      </c>
      <c r="G109" s="223"/>
      <c r="H109" s="223">
        <v>3</v>
      </c>
      <c r="I109" s="223"/>
      <c r="J109" s="223">
        <v>3</v>
      </c>
      <c r="K109" s="223"/>
      <c r="L109" s="223"/>
      <c r="M109" s="135">
        <v>4</v>
      </c>
      <c r="N109" s="247" t="s">
        <v>387</v>
      </c>
    </row>
    <row r="110" spans="1:14" ht="18">
      <c r="A110" s="223">
        <v>95</v>
      </c>
      <c r="B110" s="220">
        <v>1838</v>
      </c>
      <c r="C110" s="86" t="s">
        <v>993</v>
      </c>
      <c r="D110" s="86" t="s">
        <v>426</v>
      </c>
      <c r="E110" s="86" t="s">
        <v>1318</v>
      </c>
      <c r="F110" s="223">
        <v>6</v>
      </c>
      <c r="G110" s="223">
        <f>F110/4</f>
        <v>1.5</v>
      </c>
      <c r="H110" s="223"/>
      <c r="I110" s="223"/>
      <c r="J110" s="223"/>
      <c r="K110" s="223"/>
      <c r="L110" s="223"/>
      <c r="M110" s="135">
        <v>2</v>
      </c>
      <c r="N110" s="247" t="s">
        <v>417</v>
      </c>
    </row>
    <row r="111" spans="1:15" ht="18">
      <c r="A111" s="86"/>
      <c r="B111" s="220"/>
      <c r="C111" s="236" t="s">
        <v>390</v>
      </c>
      <c r="D111" s="236"/>
      <c r="E111" s="236"/>
      <c r="F111" s="251">
        <f aca="true" t="shared" si="0" ref="F111:M111">SUM(F11:F110)</f>
        <v>1450.1090000000002</v>
      </c>
      <c r="G111" s="251">
        <f t="shared" si="0"/>
        <v>43.34250000000001</v>
      </c>
      <c r="H111" s="251">
        <f t="shared" si="0"/>
        <v>103.97000000000001</v>
      </c>
      <c r="I111" s="251">
        <f t="shared" si="0"/>
        <v>43.82750000000001</v>
      </c>
      <c r="J111" s="251">
        <f t="shared" si="0"/>
        <v>103.62</v>
      </c>
      <c r="K111" s="251">
        <f t="shared" si="0"/>
        <v>40.982499999999995</v>
      </c>
      <c r="L111" s="251">
        <f t="shared" si="0"/>
        <v>22.01816666666667</v>
      </c>
      <c r="M111" s="252">
        <f t="shared" si="0"/>
        <v>215</v>
      </c>
      <c r="N111" s="424"/>
      <c r="O111" s="425"/>
    </row>
    <row r="112" spans="1:13" ht="18">
      <c r="A112" s="240"/>
      <c r="B112" s="264"/>
      <c r="C112" s="253"/>
      <c r="D112" s="253"/>
      <c r="E112" s="253"/>
      <c r="F112" s="263"/>
      <c r="G112" s="263"/>
      <c r="H112" s="263"/>
      <c r="I112" s="263"/>
      <c r="J112" s="263"/>
      <c r="K112" s="263"/>
      <c r="L112" s="263"/>
      <c r="M112" s="253"/>
    </row>
    <row r="113" spans="1:15" ht="18">
      <c r="A113" s="677" t="s">
        <v>391</v>
      </c>
      <c r="B113" s="677"/>
      <c r="C113" s="677"/>
      <c r="D113" s="253"/>
      <c r="E113" s="253"/>
      <c r="F113" s="263"/>
      <c r="G113" s="263"/>
      <c r="H113" s="263"/>
      <c r="I113" s="263"/>
      <c r="J113" s="263"/>
      <c r="K113" s="263"/>
      <c r="L113" s="263"/>
      <c r="M113" s="253"/>
      <c r="N113" s="253"/>
      <c r="O113" s="102"/>
    </row>
    <row r="114" spans="1:15" ht="18">
      <c r="A114" s="676" t="s">
        <v>392</v>
      </c>
      <c r="B114" s="676"/>
      <c r="C114" s="676"/>
      <c r="D114" s="253"/>
      <c r="E114" s="253"/>
      <c r="F114" s="263"/>
      <c r="G114" s="263"/>
      <c r="H114" s="263"/>
      <c r="I114" s="263"/>
      <c r="J114" s="263"/>
      <c r="K114" s="263"/>
      <c r="L114" s="263"/>
      <c r="M114" s="253"/>
      <c r="N114" s="253"/>
      <c r="O114" s="102"/>
    </row>
    <row r="115" spans="1:15" ht="18">
      <c r="A115" s="676" t="s">
        <v>393</v>
      </c>
      <c r="B115" s="676"/>
      <c r="C115" s="676"/>
      <c r="D115" s="253"/>
      <c r="E115" s="253"/>
      <c r="F115" s="263"/>
      <c r="G115" s="263"/>
      <c r="H115" s="263"/>
      <c r="I115" s="263"/>
      <c r="J115" s="263"/>
      <c r="K115" s="263"/>
      <c r="L115" s="263"/>
      <c r="M115" s="253"/>
      <c r="N115" s="253"/>
      <c r="O115" s="102"/>
    </row>
    <row r="116" spans="1:15" ht="18">
      <c r="A116" s="676" t="s">
        <v>394</v>
      </c>
      <c r="B116" s="676"/>
      <c r="C116" s="676"/>
      <c r="D116" s="253"/>
      <c r="E116" s="253"/>
      <c r="F116" s="263"/>
      <c r="G116" s="263"/>
      <c r="H116" s="263"/>
      <c r="I116" s="263"/>
      <c r="J116" s="263"/>
      <c r="K116" s="263"/>
      <c r="L116" s="263"/>
      <c r="M116" s="253"/>
      <c r="N116" s="253"/>
      <c r="O116" s="102"/>
    </row>
    <row r="117" spans="1:15" ht="18">
      <c r="A117" s="253"/>
      <c r="B117" s="264"/>
      <c r="C117" s="253"/>
      <c r="D117" s="253"/>
      <c r="E117" s="253"/>
      <c r="F117" s="263"/>
      <c r="G117" s="263"/>
      <c r="H117" s="263"/>
      <c r="I117" s="263"/>
      <c r="J117" s="263"/>
      <c r="K117" s="263"/>
      <c r="L117" s="263"/>
      <c r="M117" s="253"/>
      <c r="N117" s="253"/>
      <c r="O117" s="102"/>
    </row>
    <row r="118" spans="1:14" ht="18">
      <c r="A118" s="578" t="s">
        <v>1541</v>
      </c>
      <c r="B118" s="578"/>
      <c r="C118" s="57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02"/>
    </row>
    <row r="119" spans="1:15" ht="18">
      <c r="A119" s="253"/>
      <c r="B119" s="264"/>
      <c r="C119" s="253"/>
      <c r="D119" s="253"/>
      <c r="E119" s="253"/>
      <c r="F119" s="263"/>
      <c r="G119" s="263"/>
      <c r="H119" s="263"/>
      <c r="I119" s="263"/>
      <c r="J119" s="263"/>
      <c r="K119" s="263"/>
      <c r="L119" s="263"/>
      <c r="M119" s="253"/>
      <c r="N119" s="253"/>
      <c r="O119" s="102"/>
    </row>
    <row r="120" spans="1:15" ht="18">
      <c r="A120" s="685" t="s">
        <v>395</v>
      </c>
      <c r="B120" s="685"/>
      <c r="C120" s="685"/>
      <c r="D120" s="253"/>
      <c r="E120" s="253"/>
      <c r="F120" s="263"/>
      <c r="G120" s="263"/>
      <c r="H120" s="263"/>
      <c r="I120" s="263"/>
      <c r="J120" s="263"/>
      <c r="K120" s="263"/>
      <c r="L120" s="263"/>
      <c r="M120" s="253"/>
      <c r="N120" s="253"/>
      <c r="O120" s="102"/>
    </row>
    <row r="121" spans="1:15" ht="18">
      <c r="A121" s="676" t="s">
        <v>396</v>
      </c>
      <c r="B121" s="676"/>
      <c r="C121" s="676"/>
      <c r="D121" s="253" t="s">
        <v>1343</v>
      </c>
      <c r="E121" s="400" t="s">
        <v>398</v>
      </c>
      <c r="F121" s="263"/>
      <c r="G121" s="678"/>
      <c r="H121" s="678"/>
      <c r="I121" s="678"/>
      <c r="J121" s="263"/>
      <c r="K121" s="263"/>
      <c r="L121" s="263"/>
      <c r="M121" s="253"/>
      <c r="N121" s="253"/>
      <c r="O121" s="102"/>
    </row>
    <row r="122" spans="1:15" ht="18">
      <c r="A122" s="253"/>
      <c r="B122" s="264"/>
      <c r="C122" s="253"/>
      <c r="D122" s="253"/>
      <c r="E122" s="253"/>
      <c r="F122" s="263"/>
      <c r="G122" s="263"/>
      <c r="H122" s="263"/>
      <c r="I122" s="263"/>
      <c r="J122" s="263"/>
      <c r="K122" s="263"/>
      <c r="L122" s="263"/>
      <c r="M122" s="253"/>
      <c r="N122" s="253"/>
      <c r="O122" s="102"/>
    </row>
    <row r="123" spans="1:15" ht="18">
      <c r="A123" s="676" t="s">
        <v>399</v>
      </c>
      <c r="B123" s="676"/>
      <c r="C123" s="676"/>
      <c r="D123" s="253" t="s">
        <v>1343</v>
      </c>
      <c r="E123" s="265" t="s">
        <v>257</v>
      </c>
      <c r="F123" s="263"/>
      <c r="G123" s="263"/>
      <c r="H123" s="263"/>
      <c r="K123" s="263"/>
      <c r="L123" s="263"/>
      <c r="M123" s="253"/>
      <c r="N123" s="253"/>
      <c r="O123" s="102"/>
    </row>
    <row r="124" spans="1:15" ht="18">
      <c r="A124" s="253"/>
      <c r="B124" s="264"/>
      <c r="C124" s="253"/>
      <c r="D124" s="253"/>
      <c r="E124" s="253"/>
      <c r="F124" s="263"/>
      <c r="G124" s="263"/>
      <c r="H124" s="263"/>
      <c r="I124" s="263"/>
      <c r="J124" s="263"/>
      <c r="K124" s="263"/>
      <c r="L124" s="263"/>
      <c r="M124" s="253"/>
      <c r="N124" s="253"/>
      <c r="O124" s="102"/>
    </row>
    <row r="125" spans="1:15" ht="18">
      <c r="A125" s="676" t="s">
        <v>400</v>
      </c>
      <c r="B125" s="676"/>
      <c r="C125" s="676"/>
      <c r="D125" s="253" t="s">
        <v>1343</v>
      </c>
      <c r="E125" s="265" t="s">
        <v>401</v>
      </c>
      <c r="F125" s="263"/>
      <c r="G125" s="263"/>
      <c r="H125" s="263"/>
      <c r="K125" s="263"/>
      <c r="L125" s="263"/>
      <c r="M125" s="253"/>
      <c r="N125" s="253"/>
      <c r="O125" s="102"/>
    </row>
    <row r="126" spans="1:15" ht="18">
      <c r="A126" s="253"/>
      <c r="B126" s="264"/>
      <c r="C126" s="253"/>
      <c r="D126" s="253"/>
      <c r="E126" s="253"/>
      <c r="F126" s="263"/>
      <c r="G126" s="263"/>
      <c r="H126" s="263"/>
      <c r="I126" s="263"/>
      <c r="J126" s="263"/>
      <c r="K126" s="263"/>
      <c r="L126" s="263"/>
      <c r="M126" s="253"/>
      <c r="N126" s="253"/>
      <c r="O126" s="102"/>
    </row>
    <row r="127" spans="1:15" ht="18">
      <c r="A127" s="676" t="s">
        <v>13</v>
      </c>
      <c r="B127" s="676"/>
      <c r="C127" s="676"/>
      <c r="D127" s="253" t="s">
        <v>1343</v>
      </c>
      <c r="E127" s="679" t="s">
        <v>1074</v>
      </c>
      <c r="F127" s="679"/>
      <c r="G127" s="678"/>
      <c r="H127" s="678"/>
      <c r="I127" s="678"/>
      <c r="J127" s="678"/>
      <c r="K127" s="263"/>
      <c r="L127" s="263"/>
      <c r="M127" s="253"/>
      <c r="N127" s="253"/>
      <c r="O127" s="102"/>
    </row>
    <row r="128" spans="1:15" ht="18">
      <c r="A128" s="255"/>
      <c r="B128" s="264"/>
      <c r="C128" s="253"/>
      <c r="D128" s="253"/>
      <c r="E128" s="253"/>
      <c r="F128" s="263"/>
      <c r="G128" s="263"/>
      <c r="H128" s="263"/>
      <c r="I128" s="263"/>
      <c r="J128" s="414"/>
      <c r="K128" s="414"/>
      <c r="L128" s="414"/>
      <c r="M128" s="255"/>
      <c r="N128" s="255"/>
      <c r="O128" s="145"/>
    </row>
    <row r="129" spans="1:15" ht="18">
      <c r="A129" s="676" t="s">
        <v>402</v>
      </c>
      <c r="B129" s="676"/>
      <c r="C129" s="676"/>
      <c r="D129" s="253" t="s">
        <v>1343</v>
      </c>
      <c r="E129" s="679" t="s">
        <v>938</v>
      </c>
      <c r="F129" s="679"/>
      <c r="G129" s="678"/>
      <c r="H129" s="678"/>
      <c r="I129" s="678"/>
      <c r="J129" s="678"/>
      <c r="K129" s="414"/>
      <c r="L129" s="414"/>
      <c r="M129" s="255"/>
      <c r="N129" s="255"/>
      <c r="O129" s="145"/>
    </row>
  </sheetData>
  <sheetProtection/>
  <mergeCells count="42">
    <mergeCell ref="M44:M47"/>
    <mergeCell ref="N44:N47"/>
    <mergeCell ref="I44:I47"/>
    <mergeCell ref="J44:J47"/>
    <mergeCell ref="A8:N8"/>
    <mergeCell ref="E79:E81"/>
    <mergeCell ref="D79:D81"/>
    <mergeCell ref="C79:C81"/>
    <mergeCell ref="B79:B81"/>
    <mergeCell ref="G9:L9"/>
    <mergeCell ref="A79:A81"/>
    <mergeCell ref="G44:G47"/>
    <mergeCell ref="H44:H47"/>
    <mergeCell ref="A120:C120"/>
    <mergeCell ref="L44:L47"/>
    <mergeCell ref="A1:C1"/>
    <mergeCell ref="G121:I121"/>
    <mergeCell ref="E129:F129"/>
    <mergeCell ref="G129:J129"/>
    <mergeCell ref="E127:F127"/>
    <mergeCell ref="G127:J127"/>
    <mergeCell ref="A123:C123"/>
    <mergeCell ref="A125:C125"/>
    <mergeCell ref="A44:A47"/>
    <mergeCell ref="A7:N7"/>
    <mergeCell ref="A127:C127"/>
    <mergeCell ref="A129:C129"/>
    <mergeCell ref="A113:C113"/>
    <mergeCell ref="A114:C114"/>
    <mergeCell ref="A115:C115"/>
    <mergeCell ref="A116:C116"/>
    <mergeCell ref="A121:C121"/>
    <mergeCell ref="J5:M5"/>
    <mergeCell ref="A6:D6"/>
    <mergeCell ref="A118:C118"/>
    <mergeCell ref="J1:M1"/>
    <mergeCell ref="J2:M2"/>
    <mergeCell ref="A3:D3"/>
    <mergeCell ref="J3:M3"/>
    <mergeCell ref="A4:D4"/>
    <mergeCell ref="J4:M4"/>
    <mergeCell ref="K44:K47"/>
  </mergeCells>
  <printOptions/>
  <pageMargins left="0" right="0" top="0.1968503937007874" bottom="0.1968503937007874" header="0.5118110236220472" footer="0.5118110236220472"/>
  <pageSetup fitToHeight="0" fitToWidth="1" horizontalDpi="600" verticalDpi="600" orientation="portrait" paperSize="9" scale="50" r:id="rId1"/>
  <rowBreaks count="1" manualBreakCount="1">
    <brk id="8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10"/>
  <sheetViews>
    <sheetView view="pageLayout" zoomScaleSheetLayoutView="80" workbookViewId="0" topLeftCell="A1">
      <selection activeCell="A10" sqref="A10:O10"/>
    </sheetView>
  </sheetViews>
  <sheetFormatPr defaultColWidth="9.140625" defaultRowHeight="15"/>
  <cols>
    <col min="1" max="1" width="6.140625" style="211" customWidth="1"/>
    <col min="2" max="2" width="8.00390625" style="211" customWidth="1"/>
    <col min="3" max="3" width="17.00390625" style="212" customWidth="1"/>
    <col min="4" max="4" width="16.140625" style="212" customWidth="1"/>
    <col min="5" max="5" width="20.57421875" style="212" customWidth="1"/>
    <col min="6" max="6" width="9.57421875" style="211" customWidth="1"/>
    <col min="7" max="13" width="6.7109375" style="212" customWidth="1"/>
    <col min="14" max="14" width="9.421875" style="212" customWidth="1"/>
    <col min="15" max="15" width="14.7109375" style="231" customWidth="1"/>
  </cols>
  <sheetData>
    <row r="1" spans="1:15" ht="17.25">
      <c r="A1" s="531" t="s">
        <v>365</v>
      </c>
      <c r="B1" s="531"/>
      <c r="C1" s="531"/>
      <c r="D1" s="2"/>
      <c r="E1" s="2"/>
      <c r="F1" s="2"/>
      <c r="G1" s="2"/>
      <c r="H1" s="2"/>
      <c r="I1" s="2"/>
      <c r="J1" s="531" t="s">
        <v>366</v>
      </c>
      <c r="K1" s="531"/>
      <c r="L1" s="531"/>
      <c r="M1" s="531"/>
      <c r="N1"/>
      <c r="O1"/>
    </row>
    <row r="2" spans="1:15" ht="17.25">
      <c r="A2" s="85" t="s">
        <v>1356</v>
      </c>
      <c r="B2" s="85"/>
      <c r="C2" s="85"/>
      <c r="D2" s="85"/>
      <c r="E2" s="2"/>
      <c r="F2" s="2"/>
      <c r="G2" s="2"/>
      <c r="H2" s="2"/>
      <c r="I2" s="2"/>
      <c r="J2" s="531" t="s">
        <v>255</v>
      </c>
      <c r="K2" s="531"/>
      <c r="L2" s="531"/>
      <c r="M2" s="531"/>
      <c r="N2" s="531"/>
      <c r="O2"/>
    </row>
    <row r="3" spans="1:15" ht="18">
      <c r="A3" s="532" t="s">
        <v>1357</v>
      </c>
      <c r="B3" s="533"/>
      <c r="C3" s="533"/>
      <c r="D3" s="533"/>
      <c r="E3" s="2"/>
      <c r="F3" s="2"/>
      <c r="G3" s="2"/>
      <c r="H3" s="2"/>
      <c r="I3" s="2"/>
      <c r="J3" s="531" t="s">
        <v>367</v>
      </c>
      <c r="K3" s="531"/>
      <c r="L3" s="531"/>
      <c r="M3" s="531"/>
      <c r="N3" s="531"/>
      <c r="O3"/>
    </row>
    <row r="4" spans="1:15" ht="17.25">
      <c r="A4" s="531" t="s">
        <v>927</v>
      </c>
      <c r="B4" s="531"/>
      <c r="C4" s="531"/>
      <c r="D4" s="531"/>
      <c r="E4" s="2"/>
      <c r="F4" s="2"/>
      <c r="G4" s="2"/>
      <c r="H4" s="2"/>
      <c r="I4" s="2"/>
      <c r="J4" s="531" t="s">
        <v>362</v>
      </c>
      <c r="K4" s="531"/>
      <c r="L4" s="531"/>
      <c r="M4" s="531"/>
      <c r="N4" s="531"/>
      <c r="O4"/>
    </row>
    <row r="5" spans="1:15" ht="17.25">
      <c r="A5" s="85" t="s">
        <v>1358</v>
      </c>
      <c r="B5" s="85"/>
      <c r="C5" s="85"/>
      <c r="D5" s="85"/>
      <c r="E5" s="2"/>
      <c r="F5" s="2"/>
      <c r="G5" s="2"/>
      <c r="H5" s="2"/>
      <c r="I5" s="2"/>
      <c r="J5" s="531" t="s">
        <v>1359</v>
      </c>
      <c r="K5" s="531"/>
      <c r="L5" s="531"/>
      <c r="M5" s="531"/>
      <c r="N5"/>
      <c r="O5"/>
    </row>
    <row r="6" spans="1:15" ht="17.25">
      <c r="A6" s="531" t="s">
        <v>1534</v>
      </c>
      <c r="B6" s="531"/>
      <c r="C6" s="531"/>
      <c r="D6" s="531"/>
      <c r="E6" s="2"/>
      <c r="F6" s="2"/>
      <c r="G6" s="2"/>
      <c r="H6" s="2"/>
      <c r="I6" s="2"/>
      <c r="J6" s="2"/>
      <c r="K6" s="2"/>
      <c r="L6" s="2"/>
      <c r="M6" s="85"/>
      <c r="N6"/>
      <c r="O6"/>
    </row>
    <row r="7" spans="1:15" ht="14.25">
      <c r="A7" s="181"/>
      <c r="B7" s="181"/>
      <c r="C7" s="180"/>
      <c r="D7" s="180"/>
      <c r="E7" s="180"/>
      <c r="F7" s="181"/>
      <c r="G7" s="180"/>
      <c r="H7" s="180"/>
      <c r="I7" s="180"/>
      <c r="J7" s="180"/>
      <c r="K7" s="180"/>
      <c r="L7" s="180"/>
      <c r="M7" s="180"/>
      <c r="N7" s="180"/>
      <c r="O7" s="229"/>
    </row>
    <row r="8" spans="1:15" ht="14.25">
      <c r="A8" s="535" t="s">
        <v>649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</row>
    <row r="9" spans="1:15" ht="14.25">
      <c r="A9" s="535" t="s">
        <v>1360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</row>
    <row r="10" spans="1:15" ht="14.25">
      <c r="A10" s="536" t="s">
        <v>321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</row>
    <row r="11" spans="1:15" ht="57.75" customHeight="1" thickBot="1">
      <c r="A11" s="508" t="s">
        <v>369</v>
      </c>
      <c r="B11" s="508" t="s">
        <v>185</v>
      </c>
      <c r="C11" s="509" t="s">
        <v>191</v>
      </c>
      <c r="D11" s="509" t="s">
        <v>187</v>
      </c>
      <c r="E11" s="510" t="s">
        <v>370</v>
      </c>
      <c r="F11" s="508" t="s">
        <v>189</v>
      </c>
      <c r="G11" s="537" t="s">
        <v>371</v>
      </c>
      <c r="H11" s="538"/>
      <c r="I11" s="538"/>
      <c r="J11" s="538"/>
      <c r="K11" s="538"/>
      <c r="L11" s="538"/>
      <c r="M11" s="539"/>
      <c r="N11" s="509" t="s">
        <v>406</v>
      </c>
      <c r="O11" s="232" t="s">
        <v>372</v>
      </c>
    </row>
    <row r="12" spans="1:15" ht="15" thickBot="1">
      <c r="A12" s="511"/>
      <c r="B12" s="514"/>
      <c r="C12" s="513"/>
      <c r="D12" s="513"/>
      <c r="E12" s="513"/>
      <c r="F12" s="514"/>
      <c r="G12" s="512" t="s">
        <v>373</v>
      </c>
      <c r="H12" s="512" t="s">
        <v>374</v>
      </c>
      <c r="I12" s="512" t="s">
        <v>375</v>
      </c>
      <c r="J12" s="512" t="s">
        <v>376</v>
      </c>
      <c r="K12" s="512" t="s">
        <v>377</v>
      </c>
      <c r="L12" s="512" t="s">
        <v>378</v>
      </c>
      <c r="M12" s="512" t="s">
        <v>605</v>
      </c>
      <c r="N12" s="512"/>
      <c r="O12" s="515"/>
    </row>
    <row r="13" spans="1:15" ht="27" customHeight="1">
      <c r="A13" s="195">
        <v>1</v>
      </c>
      <c r="B13" s="195">
        <v>109</v>
      </c>
      <c r="C13" s="188" t="s">
        <v>379</v>
      </c>
      <c r="D13" s="196" t="s">
        <v>380</v>
      </c>
      <c r="E13" s="197" t="s">
        <v>264</v>
      </c>
      <c r="F13" s="198">
        <v>26.64</v>
      </c>
      <c r="G13" s="189" t="s">
        <v>904</v>
      </c>
      <c r="H13" s="189" t="s">
        <v>904</v>
      </c>
      <c r="I13" s="189" t="s">
        <v>904</v>
      </c>
      <c r="J13" s="189" t="s">
        <v>904</v>
      </c>
      <c r="K13" s="189" t="s">
        <v>904</v>
      </c>
      <c r="L13" s="189" t="s">
        <v>904</v>
      </c>
      <c r="M13" s="189">
        <f>F13/4/7</f>
        <v>0.9514285714285714</v>
      </c>
      <c r="N13" s="195">
        <v>1</v>
      </c>
      <c r="O13" s="234" t="s">
        <v>905</v>
      </c>
    </row>
    <row r="14" spans="1:15" ht="16.5" customHeight="1">
      <c r="A14" s="186">
        <v>2</v>
      </c>
      <c r="B14" s="191">
        <v>109</v>
      </c>
      <c r="C14" s="183" t="s">
        <v>379</v>
      </c>
      <c r="D14" s="183" t="s">
        <v>606</v>
      </c>
      <c r="E14" s="184" t="s">
        <v>1354</v>
      </c>
      <c r="F14" s="191">
        <v>75.32</v>
      </c>
      <c r="G14" s="182">
        <f>F14/4/7</f>
        <v>2.69</v>
      </c>
      <c r="H14" s="182">
        <f aca="true" t="shared" si="0" ref="H14:M15">G14</f>
        <v>2.69</v>
      </c>
      <c r="I14" s="182">
        <f t="shared" si="0"/>
        <v>2.69</v>
      </c>
      <c r="J14" s="182">
        <f t="shared" si="0"/>
        <v>2.69</v>
      </c>
      <c r="K14" s="182">
        <f t="shared" si="0"/>
        <v>2.69</v>
      </c>
      <c r="L14" s="182">
        <f t="shared" si="0"/>
        <v>2.69</v>
      </c>
      <c r="M14" s="182">
        <f t="shared" si="0"/>
        <v>2.69</v>
      </c>
      <c r="N14" s="182">
        <v>1</v>
      </c>
      <c r="O14" s="233" t="s">
        <v>648</v>
      </c>
    </row>
    <row r="15" spans="1:16" ht="16.5" customHeight="1">
      <c r="A15" s="195">
        <v>3</v>
      </c>
      <c r="B15" s="195">
        <v>109</v>
      </c>
      <c r="C15" s="188" t="s">
        <v>379</v>
      </c>
      <c r="D15" s="188" t="s">
        <v>380</v>
      </c>
      <c r="E15" s="188" t="s">
        <v>1567</v>
      </c>
      <c r="F15" s="189">
        <v>93.4</v>
      </c>
      <c r="G15" s="182">
        <f>F15/4/7</f>
        <v>3.335714285714286</v>
      </c>
      <c r="H15" s="182">
        <f t="shared" si="0"/>
        <v>3.335714285714286</v>
      </c>
      <c r="I15" s="182">
        <f t="shared" si="0"/>
        <v>3.335714285714286</v>
      </c>
      <c r="J15" s="182">
        <f t="shared" si="0"/>
        <v>3.335714285714286</v>
      </c>
      <c r="K15" s="182">
        <f t="shared" si="0"/>
        <v>3.335714285714286</v>
      </c>
      <c r="L15" s="182">
        <f t="shared" si="0"/>
        <v>3.335714285714286</v>
      </c>
      <c r="M15" s="182">
        <f t="shared" si="0"/>
        <v>3.335714285714286</v>
      </c>
      <c r="N15" s="193">
        <v>3</v>
      </c>
      <c r="O15" s="344" t="s">
        <v>648</v>
      </c>
      <c r="P15" s="14"/>
    </row>
    <row r="16" spans="1:15" s="217" customFormat="1" ht="14.25">
      <c r="A16" s="186">
        <v>4</v>
      </c>
      <c r="B16" s="195">
        <v>109</v>
      </c>
      <c r="C16" s="160" t="s">
        <v>379</v>
      </c>
      <c r="D16" s="160" t="s">
        <v>380</v>
      </c>
      <c r="E16" s="160" t="s">
        <v>1560</v>
      </c>
      <c r="F16" s="189">
        <v>43.12</v>
      </c>
      <c r="G16" s="473">
        <f>F16/4/7</f>
        <v>1.5399999999999998</v>
      </c>
      <c r="H16" s="473">
        <f aca="true" t="shared" si="1" ref="H16:M16">G16</f>
        <v>1.5399999999999998</v>
      </c>
      <c r="I16" s="473">
        <f t="shared" si="1"/>
        <v>1.5399999999999998</v>
      </c>
      <c r="J16" s="473">
        <f t="shared" si="1"/>
        <v>1.5399999999999998</v>
      </c>
      <c r="K16" s="473">
        <f t="shared" si="1"/>
        <v>1.5399999999999998</v>
      </c>
      <c r="L16" s="473">
        <f t="shared" si="1"/>
        <v>1.5399999999999998</v>
      </c>
      <c r="M16" s="473">
        <f t="shared" si="1"/>
        <v>1.5399999999999998</v>
      </c>
      <c r="N16" s="205">
        <v>1</v>
      </c>
      <c r="O16" s="507" t="s">
        <v>1561</v>
      </c>
    </row>
    <row r="17" spans="1:15" ht="16.5" customHeight="1">
      <c r="A17" s="195">
        <v>5</v>
      </c>
      <c r="B17" s="191">
        <v>109</v>
      </c>
      <c r="C17" s="183" t="s">
        <v>379</v>
      </c>
      <c r="D17" s="183" t="s">
        <v>606</v>
      </c>
      <c r="E17" s="184" t="s">
        <v>607</v>
      </c>
      <c r="F17" s="191">
        <v>30.97</v>
      </c>
      <c r="G17" s="191">
        <v>1.33</v>
      </c>
      <c r="H17" s="191">
        <v>1.33</v>
      </c>
      <c r="I17" s="191">
        <v>1.33</v>
      </c>
      <c r="J17" s="191">
        <v>1.33</v>
      </c>
      <c r="K17" s="191">
        <v>1.33</v>
      </c>
      <c r="L17" s="191">
        <v>1.33</v>
      </c>
      <c r="M17" s="191">
        <v>1.33</v>
      </c>
      <c r="N17" s="182">
        <v>1</v>
      </c>
      <c r="O17" s="201" t="s">
        <v>648</v>
      </c>
    </row>
    <row r="18" spans="1:15" ht="16.5" customHeight="1">
      <c r="A18" s="186">
        <v>6</v>
      </c>
      <c r="B18" s="191">
        <v>109</v>
      </c>
      <c r="C18" s="183" t="s">
        <v>379</v>
      </c>
      <c r="D18" s="183" t="s">
        <v>606</v>
      </c>
      <c r="E18" s="184" t="s">
        <v>637</v>
      </c>
      <c r="F18" s="191">
        <v>45.27</v>
      </c>
      <c r="G18" s="191">
        <v>1.62</v>
      </c>
      <c r="H18" s="191">
        <v>1.62</v>
      </c>
      <c r="I18" s="191">
        <v>1.62</v>
      </c>
      <c r="J18" s="191">
        <v>1.62</v>
      </c>
      <c r="K18" s="191">
        <v>1.62</v>
      </c>
      <c r="L18" s="191">
        <v>1.62</v>
      </c>
      <c r="M18" s="191">
        <v>1.62</v>
      </c>
      <c r="N18" s="182">
        <v>2</v>
      </c>
      <c r="O18" s="201" t="s">
        <v>648</v>
      </c>
    </row>
    <row r="19" spans="1:15" ht="16.5" customHeight="1">
      <c r="A19" s="195">
        <v>7</v>
      </c>
      <c r="B19" s="191">
        <v>109</v>
      </c>
      <c r="C19" s="183" t="s">
        <v>379</v>
      </c>
      <c r="D19" s="183" t="s">
        <v>606</v>
      </c>
      <c r="E19" s="184" t="s">
        <v>911</v>
      </c>
      <c r="F19" s="191">
        <v>94.94</v>
      </c>
      <c r="G19" s="182">
        <f>F19/4/7</f>
        <v>3.3907142857142856</v>
      </c>
      <c r="H19" s="182">
        <f aca="true" t="shared" si="2" ref="H19:M19">G19</f>
        <v>3.3907142857142856</v>
      </c>
      <c r="I19" s="182">
        <f t="shared" si="2"/>
        <v>3.3907142857142856</v>
      </c>
      <c r="J19" s="182">
        <f t="shared" si="2"/>
        <v>3.3907142857142856</v>
      </c>
      <c r="K19" s="182">
        <f t="shared" si="2"/>
        <v>3.3907142857142856</v>
      </c>
      <c r="L19" s="182">
        <f t="shared" si="2"/>
        <v>3.3907142857142856</v>
      </c>
      <c r="M19" s="182">
        <f t="shared" si="2"/>
        <v>3.3907142857142856</v>
      </c>
      <c r="N19" s="182">
        <v>2</v>
      </c>
      <c r="O19" s="233" t="s">
        <v>648</v>
      </c>
    </row>
    <row r="20" spans="1:15" ht="16.5" customHeight="1">
      <c r="A20" s="186">
        <v>8</v>
      </c>
      <c r="B20" s="195">
        <v>109</v>
      </c>
      <c r="C20" s="160" t="s">
        <v>379</v>
      </c>
      <c r="D20" s="160" t="s">
        <v>380</v>
      </c>
      <c r="E20" s="160" t="s">
        <v>801</v>
      </c>
      <c r="F20" s="191">
        <v>107.46</v>
      </c>
      <c r="G20" s="199" t="s">
        <v>904</v>
      </c>
      <c r="H20" s="199" t="s">
        <v>904</v>
      </c>
      <c r="I20" s="199" t="s">
        <v>904</v>
      </c>
      <c r="J20" s="199" t="s">
        <v>904</v>
      </c>
      <c r="K20" s="199" t="s">
        <v>904</v>
      </c>
      <c r="L20" s="199" t="s">
        <v>904</v>
      </c>
      <c r="M20" s="199">
        <f>F20/4/7</f>
        <v>3.8378571428571426</v>
      </c>
      <c r="N20" s="195">
        <v>1</v>
      </c>
      <c r="O20" s="516" t="s">
        <v>905</v>
      </c>
    </row>
    <row r="21" spans="1:15" ht="16.5" customHeight="1">
      <c r="A21" s="195">
        <v>9</v>
      </c>
      <c r="B21" s="191">
        <v>109</v>
      </c>
      <c r="C21" s="183" t="s">
        <v>379</v>
      </c>
      <c r="D21" s="183" t="s">
        <v>606</v>
      </c>
      <c r="E21" s="184" t="s">
        <v>608</v>
      </c>
      <c r="F21" s="191">
        <v>76</v>
      </c>
      <c r="G21" s="182">
        <v>2.71</v>
      </c>
      <c r="H21" s="182">
        <v>2.71</v>
      </c>
      <c r="I21" s="182">
        <v>2.71</v>
      </c>
      <c r="J21" s="182">
        <v>2.71</v>
      </c>
      <c r="K21" s="182">
        <v>2.71</v>
      </c>
      <c r="L21" s="182">
        <v>2.71</v>
      </c>
      <c r="M21" s="182">
        <v>2.71</v>
      </c>
      <c r="N21" s="182">
        <v>1</v>
      </c>
      <c r="O21" s="233" t="s">
        <v>648</v>
      </c>
    </row>
    <row r="22" spans="1:15" ht="16.5" customHeight="1">
      <c r="A22" s="186">
        <v>10</v>
      </c>
      <c r="B22" s="191">
        <v>109</v>
      </c>
      <c r="C22" s="183" t="s">
        <v>379</v>
      </c>
      <c r="D22" s="183" t="s">
        <v>606</v>
      </c>
      <c r="E22" s="184" t="s">
        <v>1562</v>
      </c>
      <c r="F22" s="191">
        <v>51.71</v>
      </c>
      <c r="G22" s="185">
        <v>3.81</v>
      </c>
      <c r="H22" s="185">
        <v>3.81</v>
      </c>
      <c r="I22" s="185">
        <v>3.81</v>
      </c>
      <c r="J22" s="185">
        <v>3.81</v>
      </c>
      <c r="K22" s="185">
        <v>3.81</v>
      </c>
      <c r="L22" s="185">
        <v>3.81</v>
      </c>
      <c r="M22" s="185">
        <v>3.81</v>
      </c>
      <c r="N22" s="185">
        <v>1</v>
      </c>
      <c r="O22" s="470" t="s">
        <v>648</v>
      </c>
    </row>
    <row r="23" spans="1:15" ht="16.5" customHeight="1">
      <c r="A23" s="195">
        <v>11</v>
      </c>
      <c r="B23" s="191">
        <v>109</v>
      </c>
      <c r="C23" s="208" t="s">
        <v>379</v>
      </c>
      <c r="D23" s="208" t="s">
        <v>380</v>
      </c>
      <c r="E23" s="209" t="s">
        <v>671</v>
      </c>
      <c r="F23" s="191">
        <v>90.71</v>
      </c>
      <c r="G23" s="695">
        <f>(F23+F24)/4/7</f>
        <v>6.248214285714285</v>
      </c>
      <c r="H23" s="695">
        <f aca="true" t="shared" si="3" ref="H23:M23">G23</f>
        <v>6.248214285714285</v>
      </c>
      <c r="I23" s="695">
        <f t="shared" si="3"/>
        <v>6.248214285714285</v>
      </c>
      <c r="J23" s="695">
        <f t="shared" si="3"/>
        <v>6.248214285714285</v>
      </c>
      <c r="K23" s="695">
        <f t="shared" si="3"/>
        <v>6.248214285714285</v>
      </c>
      <c r="L23" s="695">
        <f t="shared" si="3"/>
        <v>6.248214285714285</v>
      </c>
      <c r="M23" s="695">
        <f t="shared" si="3"/>
        <v>6.248214285714285</v>
      </c>
      <c r="N23" s="697">
        <v>3</v>
      </c>
      <c r="O23" s="693" t="s">
        <v>648</v>
      </c>
    </row>
    <row r="24" spans="1:15" ht="16.5" customHeight="1">
      <c r="A24" s="186">
        <v>12</v>
      </c>
      <c r="B24" s="191">
        <v>109</v>
      </c>
      <c r="C24" s="208" t="s">
        <v>379</v>
      </c>
      <c r="D24" s="208" t="s">
        <v>380</v>
      </c>
      <c r="E24" s="209" t="s">
        <v>672</v>
      </c>
      <c r="F24" s="191">
        <v>84.24</v>
      </c>
      <c r="G24" s="696"/>
      <c r="H24" s="696"/>
      <c r="I24" s="696"/>
      <c r="J24" s="696"/>
      <c r="K24" s="696"/>
      <c r="L24" s="696"/>
      <c r="M24" s="696"/>
      <c r="N24" s="698"/>
      <c r="O24" s="694"/>
    </row>
    <row r="25" spans="1:15" ht="16.5" customHeight="1">
      <c r="A25" s="195">
        <v>13</v>
      </c>
      <c r="B25" s="191">
        <v>109</v>
      </c>
      <c r="C25" s="183" t="s">
        <v>379</v>
      </c>
      <c r="D25" s="183" t="s">
        <v>606</v>
      </c>
      <c r="E25" s="184" t="s">
        <v>635</v>
      </c>
      <c r="F25" s="191">
        <v>20.52</v>
      </c>
      <c r="G25" s="182">
        <v>1.71</v>
      </c>
      <c r="H25" s="182"/>
      <c r="I25" s="182">
        <v>1.71</v>
      </c>
      <c r="J25" s="182"/>
      <c r="K25" s="182"/>
      <c r="L25" s="182">
        <v>1.71</v>
      </c>
      <c r="M25" s="182"/>
      <c r="N25" s="182">
        <v>1</v>
      </c>
      <c r="O25" s="233" t="s">
        <v>650</v>
      </c>
    </row>
    <row r="26" spans="1:15" ht="16.5" customHeight="1">
      <c r="A26" s="186">
        <v>14</v>
      </c>
      <c r="B26" s="191">
        <v>109</v>
      </c>
      <c r="C26" s="183" t="s">
        <v>379</v>
      </c>
      <c r="D26" s="183" t="s">
        <v>606</v>
      </c>
      <c r="E26" s="184" t="s">
        <v>609</v>
      </c>
      <c r="F26" s="191">
        <v>39.64</v>
      </c>
      <c r="G26" s="185">
        <v>1.66</v>
      </c>
      <c r="H26" s="185">
        <v>1.66</v>
      </c>
      <c r="I26" s="187"/>
      <c r="J26" s="185">
        <v>1.66</v>
      </c>
      <c r="K26" s="185">
        <v>1.66</v>
      </c>
      <c r="L26" s="185">
        <v>1.66</v>
      </c>
      <c r="M26" s="185">
        <v>1.66</v>
      </c>
      <c r="N26" s="182">
        <v>1</v>
      </c>
      <c r="O26" s="470" t="s">
        <v>314</v>
      </c>
    </row>
    <row r="27" spans="1:15" ht="16.5" customHeight="1">
      <c r="A27" s="195">
        <v>15</v>
      </c>
      <c r="B27" s="191">
        <v>109</v>
      </c>
      <c r="C27" s="183" t="s">
        <v>379</v>
      </c>
      <c r="D27" s="183" t="s">
        <v>606</v>
      </c>
      <c r="E27" s="184" t="s">
        <v>610</v>
      </c>
      <c r="F27" s="191">
        <v>60.37</v>
      </c>
      <c r="G27" s="182">
        <v>2.16</v>
      </c>
      <c r="H27" s="182">
        <v>2.16</v>
      </c>
      <c r="I27" s="182">
        <v>2.16</v>
      </c>
      <c r="J27" s="182">
        <v>2.16</v>
      </c>
      <c r="K27" s="182">
        <v>2.16</v>
      </c>
      <c r="L27" s="182">
        <v>2.16</v>
      </c>
      <c r="M27" s="182">
        <v>2.16</v>
      </c>
      <c r="N27" s="182">
        <v>1</v>
      </c>
      <c r="O27" s="233" t="s">
        <v>648</v>
      </c>
    </row>
    <row r="28" spans="1:15" ht="16.5" customHeight="1">
      <c r="A28" s="186">
        <v>16</v>
      </c>
      <c r="B28" s="191">
        <v>109</v>
      </c>
      <c r="C28" s="183" t="s">
        <v>379</v>
      </c>
      <c r="D28" s="183" t="s">
        <v>606</v>
      </c>
      <c r="E28" s="184" t="s">
        <v>631</v>
      </c>
      <c r="F28" s="191">
        <v>44.65</v>
      </c>
      <c r="G28" s="182">
        <v>1.59</v>
      </c>
      <c r="H28" s="182">
        <v>1.59</v>
      </c>
      <c r="I28" s="182">
        <v>1.59</v>
      </c>
      <c r="J28" s="182">
        <v>1.59</v>
      </c>
      <c r="K28" s="182">
        <v>1.59</v>
      </c>
      <c r="L28" s="182">
        <v>1.59</v>
      </c>
      <c r="M28" s="182">
        <v>1.59</v>
      </c>
      <c r="N28" s="182">
        <v>1</v>
      </c>
      <c r="O28" s="233" t="s">
        <v>648</v>
      </c>
    </row>
    <row r="29" spans="1:15" ht="16.5" customHeight="1">
      <c r="A29" s="195">
        <v>17</v>
      </c>
      <c r="B29" s="195">
        <v>109</v>
      </c>
      <c r="C29" s="200" t="s">
        <v>379</v>
      </c>
      <c r="D29" s="200" t="s">
        <v>380</v>
      </c>
      <c r="E29" s="183" t="s">
        <v>804</v>
      </c>
      <c r="F29" s="191">
        <v>105.08</v>
      </c>
      <c r="G29" s="199" t="s">
        <v>904</v>
      </c>
      <c r="H29" s="199" t="str">
        <f aca="true" t="shared" si="4" ref="H29:L30">G29</f>
        <v>-</v>
      </c>
      <c r="I29" s="199" t="str">
        <f t="shared" si="4"/>
        <v>-</v>
      </c>
      <c r="J29" s="199" t="str">
        <f t="shared" si="4"/>
        <v>-</v>
      </c>
      <c r="K29" s="199" t="str">
        <f t="shared" si="4"/>
        <v>-</v>
      </c>
      <c r="L29" s="199" t="str">
        <f t="shared" si="4"/>
        <v>-</v>
      </c>
      <c r="M29" s="195">
        <f>F29/4/7</f>
        <v>3.7528571428571427</v>
      </c>
      <c r="N29" s="195">
        <v>2</v>
      </c>
      <c r="O29" s="520" t="s">
        <v>905</v>
      </c>
    </row>
    <row r="30" spans="1:15" ht="16.5" customHeight="1">
      <c r="A30" s="186">
        <v>18</v>
      </c>
      <c r="B30" s="195">
        <v>109</v>
      </c>
      <c r="C30" s="160" t="s">
        <v>379</v>
      </c>
      <c r="D30" s="160" t="s">
        <v>380</v>
      </c>
      <c r="E30" s="203" t="s">
        <v>811</v>
      </c>
      <c r="F30" s="185">
        <v>18.24</v>
      </c>
      <c r="G30" s="204" t="s">
        <v>904</v>
      </c>
      <c r="H30" s="204" t="str">
        <f t="shared" si="4"/>
        <v>-</v>
      </c>
      <c r="I30" s="204" t="str">
        <f t="shared" si="4"/>
        <v>-</v>
      </c>
      <c r="J30" s="204" t="str">
        <f t="shared" si="4"/>
        <v>-</v>
      </c>
      <c r="K30" s="204" t="str">
        <f t="shared" si="4"/>
        <v>-</v>
      </c>
      <c r="L30" s="204" t="str">
        <f t="shared" si="4"/>
        <v>-</v>
      </c>
      <c r="M30" s="195">
        <f>F30/4/7</f>
        <v>0.6514285714285714</v>
      </c>
      <c r="N30" s="193">
        <v>2</v>
      </c>
      <c r="O30" s="522" t="s">
        <v>905</v>
      </c>
    </row>
    <row r="31" spans="1:15" ht="16.5" customHeight="1">
      <c r="A31" s="195">
        <v>19</v>
      </c>
      <c r="B31" s="191">
        <v>109</v>
      </c>
      <c r="C31" s="183" t="s">
        <v>379</v>
      </c>
      <c r="D31" s="183" t="s">
        <v>606</v>
      </c>
      <c r="E31" s="184" t="s">
        <v>611</v>
      </c>
      <c r="F31" s="191">
        <v>24.87</v>
      </c>
      <c r="G31" s="182">
        <v>1.55</v>
      </c>
      <c r="H31" s="182"/>
      <c r="I31" s="182">
        <v>1.55</v>
      </c>
      <c r="J31" s="182"/>
      <c r="K31" s="182">
        <v>1.55</v>
      </c>
      <c r="L31" s="182"/>
      <c r="M31" s="182">
        <v>1.55</v>
      </c>
      <c r="N31" s="182">
        <v>1</v>
      </c>
      <c r="O31" s="233" t="s">
        <v>651</v>
      </c>
    </row>
    <row r="32" spans="1:15" ht="16.5" customHeight="1">
      <c r="A32" s="186">
        <v>20</v>
      </c>
      <c r="B32" s="191">
        <v>109</v>
      </c>
      <c r="C32" s="183" t="s">
        <v>379</v>
      </c>
      <c r="D32" s="183" t="s">
        <v>606</v>
      </c>
      <c r="E32" s="184" t="s">
        <v>612</v>
      </c>
      <c r="F32" s="191">
        <v>44.23</v>
      </c>
      <c r="G32" s="215">
        <f>F32/4/7</f>
        <v>1.5796428571428571</v>
      </c>
      <c r="H32" s="215">
        <f aca="true" t="shared" si="5" ref="H32:M32">G32</f>
        <v>1.5796428571428571</v>
      </c>
      <c r="I32" s="215">
        <f t="shared" si="5"/>
        <v>1.5796428571428571</v>
      </c>
      <c r="J32" s="215">
        <f t="shared" si="5"/>
        <v>1.5796428571428571</v>
      </c>
      <c r="K32" s="215">
        <f t="shared" si="5"/>
        <v>1.5796428571428571</v>
      </c>
      <c r="L32" s="215">
        <f t="shared" si="5"/>
        <v>1.5796428571428571</v>
      </c>
      <c r="M32" s="215">
        <f t="shared" si="5"/>
        <v>1.5796428571428571</v>
      </c>
      <c r="N32" s="182">
        <v>1</v>
      </c>
      <c r="O32" s="233" t="s">
        <v>648</v>
      </c>
    </row>
    <row r="33" spans="1:15" ht="16.5" customHeight="1">
      <c r="A33" s="195">
        <v>21</v>
      </c>
      <c r="B33" s="191">
        <v>109</v>
      </c>
      <c r="C33" s="183" t="s">
        <v>379</v>
      </c>
      <c r="D33" s="183" t="s">
        <v>606</v>
      </c>
      <c r="E33" s="184" t="s">
        <v>613</v>
      </c>
      <c r="F33" s="191">
        <v>60.32</v>
      </c>
      <c r="G33" s="215">
        <f>F33/4/7</f>
        <v>2.1542857142857144</v>
      </c>
      <c r="H33" s="215">
        <f aca="true" t="shared" si="6" ref="H33:M33">G33</f>
        <v>2.1542857142857144</v>
      </c>
      <c r="I33" s="215">
        <f t="shared" si="6"/>
        <v>2.1542857142857144</v>
      </c>
      <c r="J33" s="215">
        <f t="shared" si="6"/>
        <v>2.1542857142857144</v>
      </c>
      <c r="K33" s="215">
        <f t="shared" si="6"/>
        <v>2.1542857142857144</v>
      </c>
      <c r="L33" s="215">
        <f t="shared" si="6"/>
        <v>2.1542857142857144</v>
      </c>
      <c r="M33" s="215">
        <f t="shared" si="6"/>
        <v>2.1542857142857144</v>
      </c>
      <c r="N33" s="182">
        <v>1</v>
      </c>
      <c r="O33" s="470" t="s">
        <v>648</v>
      </c>
    </row>
    <row r="34" spans="1:15" s="101" customFormat="1" ht="32.25" customHeight="1">
      <c r="A34" s="186">
        <v>22</v>
      </c>
      <c r="B34" s="191">
        <v>109</v>
      </c>
      <c r="C34" s="200" t="s">
        <v>379</v>
      </c>
      <c r="D34" s="200" t="s">
        <v>380</v>
      </c>
      <c r="E34" s="202" t="s">
        <v>805</v>
      </c>
      <c r="F34" s="191">
        <v>80.77</v>
      </c>
      <c r="G34" s="199" t="s">
        <v>904</v>
      </c>
      <c r="H34" s="199" t="str">
        <f aca="true" t="shared" si="7" ref="H34:L35">G34</f>
        <v>-</v>
      </c>
      <c r="I34" s="199" t="str">
        <f t="shared" si="7"/>
        <v>-</v>
      </c>
      <c r="J34" s="199" t="str">
        <f t="shared" si="7"/>
        <v>-</v>
      </c>
      <c r="K34" s="199" t="str">
        <f t="shared" si="7"/>
        <v>-</v>
      </c>
      <c r="L34" s="199" t="str">
        <f t="shared" si="7"/>
        <v>-</v>
      </c>
      <c r="M34" s="195">
        <f>F34/4/7</f>
        <v>2.884642857142857</v>
      </c>
      <c r="N34" s="195">
        <v>1</v>
      </c>
      <c r="O34" s="521" t="s">
        <v>905</v>
      </c>
    </row>
    <row r="35" spans="1:15" ht="14.25" customHeight="1">
      <c r="A35" s="195">
        <v>23</v>
      </c>
      <c r="B35" s="195">
        <v>109</v>
      </c>
      <c r="C35" s="160" t="s">
        <v>379</v>
      </c>
      <c r="D35" s="160" t="s">
        <v>380</v>
      </c>
      <c r="E35" s="160" t="s">
        <v>816</v>
      </c>
      <c r="F35" s="191">
        <v>52.8</v>
      </c>
      <c r="G35" s="199" t="s">
        <v>904</v>
      </c>
      <c r="H35" s="199" t="str">
        <f t="shared" si="7"/>
        <v>-</v>
      </c>
      <c r="I35" s="199" t="str">
        <f t="shared" si="7"/>
        <v>-</v>
      </c>
      <c r="J35" s="199" t="str">
        <f t="shared" si="7"/>
        <v>-</v>
      </c>
      <c r="K35" s="199" t="str">
        <f t="shared" si="7"/>
        <v>-</v>
      </c>
      <c r="L35" s="199" t="str">
        <f t="shared" si="7"/>
        <v>-</v>
      </c>
      <c r="M35" s="195">
        <f>F35/4/7</f>
        <v>1.8857142857142857</v>
      </c>
      <c r="N35" s="195">
        <v>2</v>
      </c>
      <c r="O35" s="521" t="s">
        <v>905</v>
      </c>
    </row>
    <row r="36" spans="1:15" s="101" customFormat="1" ht="14.25">
      <c r="A36" s="186">
        <v>24</v>
      </c>
      <c r="B36" s="195">
        <v>109</v>
      </c>
      <c r="C36" s="200" t="s">
        <v>379</v>
      </c>
      <c r="D36" s="200" t="s">
        <v>380</v>
      </c>
      <c r="E36" s="200" t="s">
        <v>236</v>
      </c>
      <c r="F36" s="189">
        <v>97.778</v>
      </c>
      <c r="G36" s="199" t="s">
        <v>904</v>
      </c>
      <c r="H36" s="199" t="str">
        <f aca="true" t="shared" si="8" ref="H36:L37">G36</f>
        <v>-</v>
      </c>
      <c r="I36" s="199" t="str">
        <f>H36</f>
        <v>-</v>
      </c>
      <c r="J36" s="199" t="str">
        <f>I36</f>
        <v>-</v>
      </c>
      <c r="K36" s="199" t="str">
        <f>J36</f>
        <v>-</v>
      </c>
      <c r="L36" s="199" t="str">
        <f>K36</f>
        <v>-</v>
      </c>
      <c r="M36" s="195">
        <f>F36/4/7</f>
        <v>3.4920714285714287</v>
      </c>
      <c r="N36" s="193">
        <v>1</v>
      </c>
      <c r="O36" s="521" t="s">
        <v>905</v>
      </c>
    </row>
    <row r="37" spans="1:15" ht="16.5" customHeight="1">
      <c r="A37" s="195">
        <v>25</v>
      </c>
      <c r="B37" s="195">
        <v>109</v>
      </c>
      <c r="C37" s="160" t="s">
        <v>379</v>
      </c>
      <c r="D37" s="160" t="s">
        <v>380</v>
      </c>
      <c r="E37" s="203" t="s">
        <v>810</v>
      </c>
      <c r="F37" s="185">
        <v>58.2</v>
      </c>
      <c r="G37" s="204" t="s">
        <v>904</v>
      </c>
      <c r="H37" s="204" t="str">
        <f t="shared" si="8"/>
        <v>-</v>
      </c>
      <c r="I37" s="204" t="str">
        <f t="shared" si="8"/>
        <v>-</v>
      </c>
      <c r="J37" s="204" t="str">
        <f t="shared" si="8"/>
        <v>-</v>
      </c>
      <c r="K37" s="204" t="str">
        <f t="shared" si="8"/>
        <v>-</v>
      </c>
      <c r="L37" s="204" t="str">
        <f t="shared" si="8"/>
        <v>-</v>
      </c>
      <c r="M37" s="195">
        <f>F37/4/7</f>
        <v>2.0785714285714287</v>
      </c>
      <c r="N37" s="193">
        <v>2</v>
      </c>
      <c r="O37" s="522" t="s">
        <v>905</v>
      </c>
    </row>
    <row r="38" spans="1:15" ht="16.5" customHeight="1">
      <c r="A38" s="186">
        <v>26</v>
      </c>
      <c r="B38" s="191">
        <v>109</v>
      </c>
      <c r="C38" s="183" t="s">
        <v>379</v>
      </c>
      <c r="D38" s="183" t="s">
        <v>606</v>
      </c>
      <c r="E38" s="184" t="s">
        <v>614</v>
      </c>
      <c r="F38" s="191">
        <v>35.56</v>
      </c>
      <c r="G38" s="182">
        <f aca="true" t="shared" si="9" ref="G38:G44">F38/4/7</f>
        <v>1.27</v>
      </c>
      <c r="H38" s="182">
        <f aca="true" t="shared" si="10" ref="H38:M39">G38</f>
        <v>1.27</v>
      </c>
      <c r="I38" s="182">
        <f t="shared" si="10"/>
        <v>1.27</v>
      </c>
      <c r="J38" s="182">
        <f t="shared" si="10"/>
        <v>1.27</v>
      </c>
      <c r="K38" s="182">
        <f t="shared" si="10"/>
        <v>1.27</v>
      </c>
      <c r="L38" s="182">
        <f t="shared" si="10"/>
        <v>1.27</v>
      </c>
      <c r="M38" s="182">
        <f t="shared" si="10"/>
        <v>1.27</v>
      </c>
      <c r="N38" s="182">
        <v>1</v>
      </c>
      <c r="O38" s="470" t="s">
        <v>648</v>
      </c>
    </row>
    <row r="39" spans="1:15" ht="16.5" customHeight="1">
      <c r="A39" s="195">
        <v>27</v>
      </c>
      <c r="B39" s="191">
        <v>109</v>
      </c>
      <c r="C39" s="183" t="s">
        <v>379</v>
      </c>
      <c r="D39" s="183" t="s">
        <v>606</v>
      </c>
      <c r="E39" s="184" t="s">
        <v>1563</v>
      </c>
      <c r="F39" s="191">
        <v>59.69</v>
      </c>
      <c r="G39" s="215">
        <f t="shared" si="9"/>
        <v>2.1317857142857144</v>
      </c>
      <c r="H39" s="215">
        <f t="shared" si="10"/>
        <v>2.1317857142857144</v>
      </c>
      <c r="I39" s="215">
        <f t="shared" si="10"/>
        <v>2.1317857142857144</v>
      </c>
      <c r="J39" s="215">
        <f t="shared" si="10"/>
        <v>2.1317857142857144</v>
      </c>
      <c r="K39" s="215">
        <f t="shared" si="10"/>
        <v>2.1317857142857144</v>
      </c>
      <c r="L39" s="215">
        <f t="shared" si="10"/>
        <v>2.1317857142857144</v>
      </c>
      <c r="M39" s="215">
        <f t="shared" si="10"/>
        <v>2.1317857142857144</v>
      </c>
      <c r="N39" s="185">
        <v>1</v>
      </c>
      <c r="O39" s="470" t="s">
        <v>648</v>
      </c>
    </row>
    <row r="40" spans="1:15" ht="16.5" customHeight="1">
      <c r="A40" s="186">
        <v>28</v>
      </c>
      <c r="B40" s="191">
        <v>109</v>
      </c>
      <c r="C40" s="183" t="s">
        <v>379</v>
      </c>
      <c r="D40" s="183" t="s">
        <v>606</v>
      </c>
      <c r="E40" s="184" t="s">
        <v>615</v>
      </c>
      <c r="F40" s="191">
        <v>36.75</v>
      </c>
      <c r="G40" s="215">
        <f t="shared" si="9"/>
        <v>1.3125</v>
      </c>
      <c r="H40" s="215">
        <f aca="true" t="shared" si="11" ref="H40:M41">G40</f>
        <v>1.3125</v>
      </c>
      <c r="I40" s="215">
        <f t="shared" si="11"/>
        <v>1.3125</v>
      </c>
      <c r="J40" s="215">
        <f t="shared" si="11"/>
        <v>1.3125</v>
      </c>
      <c r="K40" s="215">
        <f t="shared" si="11"/>
        <v>1.3125</v>
      </c>
      <c r="L40" s="215">
        <f t="shared" si="11"/>
        <v>1.3125</v>
      </c>
      <c r="M40" s="215">
        <f t="shared" si="11"/>
        <v>1.3125</v>
      </c>
      <c r="N40" s="182">
        <v>1</v>
      </c>
      <c r="O40" s="233" t="s">
        <v>648</v>
      </c>
    </row>
    <row r="41" spans="1:15" ht="16.5" customHeight="1">
      <c r="A41" s="195">
        <v>29</v>
      </c>
      <c r="B41" s="191">
        <v>109</v>
      </c>
      <c r="C41" s="183" t="s">
        <v>379</v>
      </c>
      <c r="D41" s="183" t="s">
        <v>606</v>
      </c>
      <c r="E41" s="184" t="s">
        <v>616</v>
      </c>
      <c r="F41" s="191">
        <v>100.98</v>
      </c>
      <c r="G41" s="215">
        <f t="shared" si="9"/>
        <v>3.6064285714285718</v>
      </c>
      <c r="H41" s="215">
        <f t="shared" si="11"/>
        <v>3.6064285714285718</v>
      </c>
      <c r="I41" s="215">
        <f t="shared" si="11"/>
        <v>3.6064285714285718</v>
      </c>
      <c r="J41" s="215">
        <f t="shared" si="11"/>
        <v>3.6064285714285718</v>
      </c>
      <c r="K41" s="215">
        <f t="shared" si="11"/>
        <v>3.6064285714285718</v>
      </c>
      <c r="L41" s="215">
        <f t="shared" si="11"/>
        <v>3.6064285714285718</v>
      </c>
      <c r="M41" s="215">
        <f t="shared" si="11"/>
        <v>3.6064285714285718</v>
      </c>
      <c r="N41" s="182">
        <v>1</v>
      </c>
      <c r="O41" s="233" t="s">
        <v>648</v>
      </c>
    </row>
    <row r="42" spans="1:15" ht="16.5" customHeight="1">
      <c r="A42" s="186">
        <v>30</v>
      </c>
      <c r="B42" s="191">
        <v>109</v>
      </c>
      <c r="C42" s="183" t="s">
        <v>379</v>
      </c>
      <c r="D42" s="183" t="s">
        <v>606</v>
      </c>
      <c r="E42" s="184" t="s">
        <v>1564</v>
      </c>
      <c r="F42" s="191">
        <v>164.54</v>
      </c>
      <c r="G42" s="215">
        <f t="shared" si="9"/>
        <v>5.876428571428571</v>
      </c>
      <c r="H42" s="215">
        <f aca="true" t="shared" si="12" ref="H42:M44">G42</f>
        <v>5.876428571428571</v>
      </c>
      <c r="I42" s="215">
        <f t="shared" si="12"/>
        <v>5.876428571428571</v>
      </c>
      <c r="J42" s="215">
        <f t="shared" si="12"/>
        <v>5.876428571428571</v>
      </c>
      <c r="K42" s="215">
        <f t="shared" si="12"/>
        <v>5.876428571428571</v>
      </c>
      <c r="L42" s="215">
        <f t="shared" si="12"/>
        <v>5.876428571428571</v>
      </c>
      <c r="M42" s="215">
        <f t="shared" si="12"/>
        <v>5.876428571428571</v>
      </c>
      <c r="N42" s="182">
        <v>2</v>
      </c>
      <c r="O42" s="470" t="s">
        <v>648</v>
      </c>
    </row>
    <row r="43" spans="1:15" s="217" customFormat="1" ht="15.75" customHeight="1">
      <c r="A43" s="195">
        <v>31</v>
      </c>
      <c r="B43" s="191">
        <v>109</v>
      </c>
      <c r="C43" s="208" t="s">
        <v>379</v>
      </c>
      <c r="D43" s="208" t="s">
        <v>380</v>
      </c>
      <c r="E43" s="209" t="s">
        <v>1568</v>
      </c>
      <c r="F43" s="191">
        <v>93.85</v>
      </c>
      <c r="G43" s="215">
        <f t="shared" si="9"/>
        <v>3.351785714285714</v>
      </c>
      <c r="H43" s="215">
        <f t="shared" si="12"/>
        <v>3.351785714285714</v>
      </c>
      <c r="I43" s="215">
        <f t="shared" si="12"/>
        <v>3.351785714285714</v>
      </c>
      <c r="J43" s="215">
        <f t="shared" si="12"/>
        <v>3.351785714285714</v>
      </c>
      <c r="K43" s="215">
        <f t="shared" si="12"/>
        <v>3.351785714285714</v>
      </c>
      <c r="L43" s="215">
        <f t="shared" si="12"/>
        <v>3.351785714285714</v>
      </c>
      <c r="M43" s="215">
        <f t="shared" si="12"/>
        <v>3.351785714285714</v>
      </c>
      <c r="N43" s="185">
        <v>2</v>
      </c>
      <c r="O43" s="344" t="s">
        <v>648</v>
      </c>
    </row>
    <row r="44" spans="1:15" s="217" customFormat="1" ht="15.75" customHeight="1">
      <c r="A44" s="186">
        <v>32</v>
      </c>
      <c r="B44" s="191">
        <v>109</v>
      </c>
      <c r="C44" s="208" t="s">
        <v>379</v>
      </c>
      <c r="D44" s="208" t="s">
        <v>380</v>
      </c>
      <c r="E44" s="209" t="s">
        <v>1569</v>
      </c>
      <c r="F44" s="191">
        <v>203.49</v>
      </c>
      <c r="G44" s="215">
        <f t="shared" si="9"/>
        <v>7.2675</v>
      </c>
      <c r="H44" s="215">
        <f t="shared" si="12"/>
        <v>7.2675</v>
      </c>
      <c r="I44" s="215">
        <f t="shared" si="12"/>
        <v>7.2675</v>
      </c>
      <c r="J44" s="215">
        <f t="shared" si="12"/>
        <v>7.2675</v>
      </c>
      <c r="K44" s="215">
        <f t="shared" si="12"/>
        <v>7.2675</v>
      </c>
      <c r="L44" s="215">
        <f t="shared" si="12"/>
        <v>7.2675</v>
      </c>
      <c r="M44" s="215">
        <f t="shared" si="12"/>
        <v>7.2675</v>
      </c>
      <c r="N44" s="185">
        <v>2</v>
      </c>
      <c r="O44" s="344" t="s">
        <v>648</v>
      </c>
    </row>
    <row r="45" spans="1:15" ht="16.5" customHeight="1">
      <c r="A45" s="195">
        <v>33</v>
      </c>
      <c r="B45" s="191">
        <v>109</v>
      </c>
      <c r="C45" s="183" t="s">
        <v>379</v>
      </c>
      <c r="D45" s="183" t="s">
        <v>606</v>
      </c>
      <c r="E45" s="184" t="s">
        <v>617</v>
      </c>
      <c r="F45" s="191">
        <v>29.57</v>
      </c>
      <c r="G45" s="215">
        <f>F45/4/5</f>
        <v>1.4785</v>
      </c>
      <c r="H45" s="215">
        <f>G45</f>
        <v>1.4785</v>
      </c>
      <c r="I45" s="215">
        <f>G45</f>
        <v>1.4785</v>
      </c>
      <c r="J45" s="215"/>
      <c r="K45" s="215">
        <f>G45</f>
        <v>1.4785</v>
      </c>
      <c r="L45" s="215"/>
      <c r="M45" s="215">
        <f>G45</f>
        <v>1.4785</v>
      </c>
      <c r="N45" s="182">
        <v>1</v>
      </c>
      <c r="O45" s="233" t="s">
        <v>652</v>
      </c>
    </row>
    <row r="46" spans="1:15" ht="16.5" customHeight="1">
      <c r="A46" s="186">
        <v>34</v>
      </c>
      <c r="B46" s="191">
        <v>109</v>
      </c>
      <c r="C46" s="183" t="s">
        <v>379</v>
      </c>
      <c r="D46" s="183" t="s">
        <v>606</v>
      </c>
      <c r="E46" s="184" t="s">
        <v>636</v>
      </c>
      <c r="F46" s="191">
        <v>42.71</v>
      </c>
      <c r="G46" s="204">
        <f>F46/4/7</f>
        <v>1.5253571428571429</v>
      </c>
      <c r="H46" s="204">
        <f>G46</f>
        <v>1.5253571428571429</v>
      </c>
      <c r="I46" s="204">
        <f aca="true" t="shared" si="13" ref="I46:M47">H46</f>
        <v>1.5253571428571429</v>
      </c>
      <c r="J46" s="204">
        <f t="shared" si="13"/>
        <v>1.5253571428571429</v>
      </c>
      <c r="K46" s="204">
        <f t="shared" si="13"/>
        <v>1.5253571428571429</v>
      </c>
      <c r="L46" s="204">
        <f t="shared" si="13"/>
        <v>1.5253571428571429</v>
      </c>
      <c r="M46" s="204">
        <f t="shared" si="13"/>
        <v>1.5253571428571429</v>
      </c>
      <c r="N46" s="182">
        <v>1</v>
      </c>
      <c r="O46" s="470" t="s">
        <v>648</v>
      </c>
    </row>
    <row r="47" spans="1:16" ht="16.5" customHeight="1">
      <c r="A47" s="195">
        <v>35</v>
      </c>
      <c r="B47" s="195">
        <v>109</v>
      </c>
      <c r="C47" s="188" t="s">
        <v>379</v>
      </c>
      <c r="D47" s="188" t="s">
        <v>380</v>
      </c>
      <c r="E47" s="188" t="s">
        <v>36</v>
      </c>
      <c r="F47" s="189">
        <v>49.54</v>
      </c>
      <c r="G47" s="204">
        <f>F47/4/7</f>
        <v>1.7692857142857144</v>
      </c>
      <c r="H47" s="204">
        <f>G47</f>
        <v>1.7692857142857144</v>
      </c>
      <c r="I47" s="204">
        <f t="shared" si="13"/>
        <v>1.7692857142857144</v>
      </c>
      <c r="J47" s="204">
        <f t="shared" si="13"/>
        <v>1.7692857142857144</v>
      </c>
      <c r="K47" s="204">
        <f t="shared" si="13"/>
        <v>1.7692857142857144</v>
      </c>
      <c r="L47" s="204">
        <f t="shared" si="13"/>
        <v>1.7692857142857144</v>
      </c>
      <c r="M47" s="204">
        <f t="shared" si="13"/>
        <v>1.7692857142857144</v>
      </c>
      <c r="N47" s="182">
        <v>1</v>
      </c>
      <c r="O47" s="470" t="s">
        <v>648</v>
      </c>
      <c r="P47" s="14"/>
    </row>
    <row r="48" spans="1:15" ht="16.5" customHeight="1">
      <c r="A48" s="186">
        <v>36</v>
      </c>
      <c r="B48" s="191">
        <v>109</v>
      </c>
      <c r="C48" s="183" t="s">
        <v>379</v>
      </c>
      <c r="D48" s="183" t="s">
        <v>606</v>
      </c>
      <c r="E48" s="184" t="s">
        <v>618</v>
      </c>
      <c r="F48" s="191">
        <v>53.6</v>
      </c>
      <c r="G48" s="182">
        <f>F48/4/7</f>
        <v>1.9142857142857144</v>
      </c>
      <c r="H48" s="182">
        <f aca="true" t="shared" si="14" ref="H48:M49">G48</f>
        <v>1.9142857142857144</v>
      </c>
      <c r="I48" s="182">
        <f t="shared" si="14"/>
        <v>1.9142857142857144</v>
      </c>
      <c r="J48" s="182">
        <f t="shared" si="14"/>
        <v>1.9142857142857144</v>
      </c>
      <c r="K48" s="182">
        <f t="shared" si="14"/>
        <v>1.9142857142857144</v>
      </c>
      <c r="L48" s="182">
        <f t="shared" si="14"/>
        <v>1.9142857142857144</v>
      </c>
      <c r="M48" s="182">
        <f t="shared" si="14"/>
        <v>1.9142857142857144</v>
      </c>
      <c r="N48" s="182">
        <v>1</v>
      </c>
      <c r="O48" s="233" t="s">
        <v>648</v>
      </c>
    </row>
    <row r="49" spans="1:15" ht="16.5" customHeight="1">
      <c r="A49" s="195">
        <v>37</v>
      </c>
      <c r="B49" s="191">
        <v>109</v>
      </c>
      <c r="C49" s="183" t="s">
        <v>379</v>
      </c>
      <c r="D49" s="183" t="s">
        <v>606</v>
      </c>
      <c r="E49" s="184" t="s">
        <v>619</v>
      </c>
      <c r="F49" s="191">
        <v>35.56</v>
      </c>
      <c r="G49" s="182">
        <f>F49/4/7</f>
        <v>1.27</v>
      </c>
      <c r="H49" s="182">
        <f t="shared" si="14"/>
        <v>1.27</v>
      </c>
      <c r="I49" s="182">
        <f t="shared" si="14"/>
        <v>1.27</v>
      </c>
      <c r="J49" s="182">
        <f t="shared" si="14"/>
        <v>1.27</v>
      </c>
      <c r="K49" s="182">
        <f t="shared" si="14"/>
        <v>1.27</v>
      </c>
      <c r="L49" s="182">
        <f t="shared" si="14"/>
        <v>1.27</v>
      </c>
      <c r="M49" s="182">
        <f t="shared" si="14"/>
        <v>1.27</v>
      </c>
      <c r="N49" s="182">
        <v>1</v>
      </c>
      <c r="O49" s="233" t="s">
        <v>648</v>
      </c>
    </row>
    <row r="50" spans="1:15" s="217" customFormat="1" ht="14.25">
      <c r="A50" s="186">
        <v>38</v>
      </c>
      <c r="B50" s="195">
        <v>109</v>
      </c>
      <c r="C50" s="160" t="s">
        <v>379</v>
      </c>
      <c r="D50" s="160" t="s">
        <v>380</v>
      </c>
      <c r="E50" s="160" t="s">
        <v>1566</v>
      </c>
      <c r="F50" s="189">
        <v>134.31</v>
      </c>
      <c r="G50" s="194">
        <f>(F50:F50)/4/7</f>
        <v>4.796785714285714</v>
      </c>
      <c r="H50" s="194">
        <f aca="true" t="shared" si="15" ref="H50:M50">G50</f>
        <v>4.796785714285714</v>
      </c>
      <c r="I50" s="194">
        <f t="shared" si="15"/>
        <v>4.796785714285714</v>
      </c>
      <c r="J50" s="194">
        <f t="shared" si="15"/>
        <v>4.796785714285714</v>
      </c>
      <c r="K50" s="194">
        <f t="shared" si="15"/>
        <v>4.796785714285714</v>
      </c>
      <c r="L50" s="194">
        <f t="shared" si="15"/>
        <v>4.796785714285714</v>
      </c>
      <c r="M50" s="194">
        <f t="shared" si="15"/>
        <v>4.796785714285714</v>
      </c>
      <c r="N50" s="193">
        <v>3</v>
      </c>
      <c r="O50" s="524" t="s">
        <v>648</v>
      </c>
    </row>
    <row r="51" spans="1:15" ht="16.5" customHeight="1">
      <c r="A51" s="195">
        <v>39</v>
      </c>
      <c r="B51" s="519">
        <v>109</v>
      </c>
      <c r="C51" s="188" t="s">
        <v>379</v>
      </c>
      <c r="D51" s="188" t="s">
        <v>380</v>
      </c>
      <c r="E51" s="160" t="s">
        <v>821</v>
      </c>
      <c r="F51" s="189">
        <v>67.15</v>
      </c>
      <c r="G51" s="182">
        <f>F51/4/7</f>
        <v>2.398214285714286</v>
      </c>
      <c r="H51" s="182">
        <f aca="true" t="shared" si="16" ref="H51:M53">G51</f>
        <v>2.398214285714286</v>
      </c>
      <c r="I51" s="182">
        <f t="shared" si="16"/>
        <v>2.398214285714286</v>
      </c>
      <c r="J51" s="182">
        <f t="shared" si="16"/>
        <v>2.398214285714286</v>
      </c>
      <c r="K51" s="182">
        <f t="shared" si="16"/>
        <v>2.398214285714286</v>
      </c>
      <c r="L51" s="182">
        <f t="shared" si="16"/>
        <v>2.398214285714286</v>
      </c>
      <c r="M51" s="182">
        <f t="shared" si="16"/>
        <v>2.398214285714286</v>
      </c>
      <c r="N51" s="195">
        <v>1</v>
      </c>
      <c r="O51" s="200" t="s">
        <v>650</v>
      </c>
    </row>
    <row r="52" spans="1:15" ht="16.5" customHeight="1">
      <c r="A52" s="186">
        <v>40</v>
      </c>
      <c r="B52" s="191">
        <v>109</v>
      </c>
      <c r="C52" s="183" t="s">
        <v>379</v>
      </c>
      <c r="D52" s="183" t="s">
        <v>606</v>
      </c>
      <c r="E52" s="184" t="s">
        <v>1539</v>
      </c>
      <c r="F52" s="191">
        <v>193.21</v>
      </c>
      <c r="G52" s="215">
        <f>F52/4/7</f>
        <v>6.9003571428571435</v>
      </c>
      <c r="H52" s="215">
        <f t="shared" si="16"/>
        <v>6.9003571428571435</v>
      </c>
      <c r="I52" s="215">
        <f t="shared" si="16"/>
        <v>6.9003571428571435</v>
      </c>
      <c r="J52" s="215">
        <f t="shared" si="16"/>
        <v>6.9003571428571435</v>
      </c>
      <c r="K52" s="215">
        <f t="shared" si="16"/>
        <v>6.9003571428571435</v>
      </c>
      <c r="L52" s="215">
        <f t="shared" si="16"/>
        <v>6.9003571428571435</v>
      </c>
      <c r="M52" s="215">
        <f t="shared" si="16"/>
        <v>6.9003571428571435</v>
      </c>
      <c r="N52" s="182">
        <v>2</v>
      </c>
      <c r="O52" s="470" t="s">
        <v>648</v>
      </c>
    </row>
    <row r="53" spans="1:15" ht="16.5" customHeight="1">
      <c r="A53" s="195">
        <v>41</v>
      </c>
      <c r="B53" s="191">
        <v>109</v>
      </c>
      <c r="C53" s="183" t="s">
        <v>379</v>
      </c>
      <c r="D53" s="183" t="s">
        <v>606</v>
      </c>
      <c r="E53" s="184" t="s">
        <v>910</v>
      </c>
      <c r="F53" s="191">
        <v>65.25</v>
      </c>
      <c r="G53" s="215">
        <f>F53/4/7</f>
        <v>2.330357142857143</v>
      </c>
      <c r="H53" s="215">
        <f t="shared" si="16"/>
        <v>2.330357142857143</v>
      </c>
      <c r="I53" s="215">
        <f t="shared" si="16"/>
        <v>2.330357142857143</v>
      </c>
      <c r="J53" s="215">
        <f t="shared" si="16"/>
        <v>2.330357142857143</v>
      </c>
      <c r="K53" s="215">
        <f t="shared" si="16"/>
        <v>2.330357142857143</v>
      </c>
      <c r="L53" s="215">
        <f t="shared" si="16"/>
        <v>2.330357142857143</v>
      </c>
      <c r="M53" s="215">
        <f t="shared" si="16"/>
        <v>2.330357142857143</v>
      </c>
      <c r="N53" s="182">
        <v>1</v>
      </c>
      <c r="O53" s="470" t="s">
        <v>648</v>
      </c>
    </row>
    <row r="54" spans="1:15" ht="16.5" customHeight="1">
      <c r="A54" s="186">
        <v>42</v>
      </c>
      <c r="B54" s="191">
        <v>109</v>
      </c>
      <c r="C54" s="183" t="s">
        <v>379</v>
      </c>
      <c r="D54" s="183" t="s">
        <v>606</v>
      </c>
      <c r="E54" s="184" t="s">
        <v>620</v>
      </c>
      <c r="F54" s="191">
        <v>71.54</v>
      </c>
      <c r="G54" s="215">
        <f aca="true" t="shared" si="17" ref="G54:G62">F54/4/7</f>
        <v>2.555</v>
      </c>
      <c r="H54" s="215">
        <f aca="true" t="shared" si="18" ref="H54:M54">G54</f>
        <v>2.555</v>
      </c>
      <c r="I54" s="215">
        <f t="shared" si="18"/>
        <v>2.555</v>
      </c>
      <c r="J54" s="215">
        <f t="shared" si="18"/>
        <v>2.555</v>
      </c>
      <c r="K54" s="215">
        <f t="shared" si="18"/>
        <v>2.555</v>
      </c>
      <c r="L54" s="215">
        <f t="shared" si="18"/>
        <v>2.555</v>
      </c>
      <c r="M54" s="215">
        <f t="shared" si="18"/>
        <v>2.555</v>
      </c>
      <c r="N54" s="182">
        <v>1</v>
      </c>
      <c r="O54" s="233" t="s">
        <v>648</v>
      </c>
    </row>
    <row r="55" spans="1:15" ht="16.5" customHeight="1">
      <c r="A55" s="195">
        <v>43</v>
      </c>
      <c r="B55" s="191">
        <v>109</v>
      </c>
      <c r="C55" s="183" t="s">
        <v>379</v>
      </c>
      <c r="D55" s="183" t="s">
        <v>606</v>
      </c>
      <c r="E55" s="184" t="s">
        <v>630</v>
      </c>
      <c r="F55" s="191">
        <v>89.09</v>
      </c>
      <c r="G55" s="215">
        <f t="shared" si="17"/>
        <v>3.181785714285714</v>
      </c>
      <c r="H55" s="215">
        <f aca="true" t="shared" si="19" ref="H55:M62">G55</f>
        <v>3.181785714285714</v>
      </c>
      <c r="I55" s="215">
        <f t="shared" si="19"/>
        <v>3.181785714285714</v>
      </c>
      <c r="J55" s="215">
        <f t="shared" si="19"/>
        <v>3.181785714285714</v>
      </c>
      <c r="K55" s="215">
        <f t="shared" si="19"/>
        <v>3.181785714285714</v>
      </c>
      <c r="L55" s="215">
        <f t="shared" si="19"/>
        <v>3.181785714285714</v>
      </c>
      <c r="M55" s="215">
        <f t="shared" si="19"/>
        <v>3.181785714285714</v>
      </c>
      <c r="N55" s="182">
        <v>1</v>
      </c>
      <c r="O55" s="233" t="s">
        <v>648</v>
      </c>
    </row>
    <row r="56" spans="1:15" ht="16.5" customHeight="1">
      <c r="A56" s="186">
        <v>44</v>
      </c>
      <c r="B56" s="191">
        <v>109</v>
      </c>
      <c r="C56" s="183" t="s">
        <v>379</v>
      </c>
      <c r="D56" s="183" t="s">
        <v>606</v>
      </c>
      <c r="E56" s="184" t="s">
        <v>621</v>
      </c>
      <c r="F56" s="191">
        <v>33.05</v>
      </c>
      <c r="G56" s="215">
        <f t="shared" si="17"/>
        <v>1.1803571428571427</v>
      </c>
      <c r="H56" s="215">
        <f t="shared" si="19"/>
        <v>1.1803571428571427</v>
      </c>
      <c r="I56" s="215">
        <f t="shared" si="19"/>
        <v>1.1803571428571427</v>
      </c>
      <c r="J56" s="215">
        <f t="shared" si="19"/>
        <v>1.1803571428571427</v>
      </c>
      <c r="K56" s="215">
        <f t="shared" si="19"/>
        <v>1.1803571428571427</v>
      </c>
      <c r="L56" s="215">
        <f t="shared" si="19"/>
        <v>1.1803571428571427</v>
      </c>
      <c r="M56" s="215">
        <f t="shared" si="19"/>
        <v>1.1803571428571427</v>
      </c>
      <c r="N56" s="182">
        <v>1</v>
      </c>
      <c r="O56" s="233" t="s">
        <v>648</v>
      </c>
    </row>
    <row r="57" spans="1:15" ht="17.25" customHeight="1">
      <c r="A57" s="195">
        <v>45</v>
      </c>
      <c r="B57" s="191">
        <v>109</v>
      </c>
      <c r="C57" s="208" t="s">
        <v>379</v>
      </c>
      <c r="D57" s="208" t="s">
        <v>380</v>
      </c>
      <c r="E57" s="209" t="s">
        <v>919</v>
      </c>
      <c r="F57" s="189">
        <v>25.54</v>
      </c>
      <c r="G57" s="199">
        <f>F57/4/7</f>
        <v>0.9121428571428571</v>
      </c>
      <c r="H57" s="199">
        <f aca="true" t="shared" si="20" ref="H57:M57">G57</f>
        <v>0.9121428571428571</v>
      </c>
      <c r="I57" s="199">
        <f t="shared" si="20"/>
        <v>0.9121428571428571</v>
      </c>
      <c r="J57" s="199">
        <f t="shared" si="20"/>
        <v>0.9121428571428571</v>
      </c>
      <c r="K57" s="199">
        <f t="shared" si="20"/>
        <v>0.9121428571428571</v>
      </c>
      <c r="L57" s="199">
        <f t="shared" si="20"/>
        <v>0.9121428571428571</v>
      </c>
      <c r="M57" s="199">
        <f t="shared" si="20"/>
        <v>0.9121428571428571</v>
      </c>
      <c r="N57" s="195">
        <v>1</v>
      </c>
      <c r="O57" s="201" t="s">
        <v>648</v>
      </c>
    </row>
    <row r="58" spans="1:16" ht="14.25">
      <c r="A58" s="186">
        <v>46</v>
      </c>
      <c r="B58" s="195">
        <v>109</v>
      </c>
      <c r="C58" s="188" t="s">
        <v>379</v>
      </c>
      <c r="D58" s="188" t="s">
        <v>380</v>
      </c>
      <c r="E58" s="188" t="s">
        <v>51</v>
      </c>
      <c r="F58" s="189">
        <v>25.54</v>
      </c>
      <c r="G58" s="194"/>
      <c r="H58" s="194">
        <f>F58/4/3</f>
        <v>2.1283333333333334</v>
      </c>
      <c r="I58" s="194"/>
      <c r="J58" s="194">
        <f>H58</f>
        <v>2.1283333333333334</v>
      </c>
      <c r="K58" s="194"/>
      <c r="L58" s="194">
        <f>H58</f>
        <v>2.1283333333333334</v>
      </c>
      <c r="M58" s="194"/>
      <c r="N58" s="193">
        <v>3</v>
      </c>
      <c r="O58" s="472" t="s">
        <v>650</v>
      </c>
      <c r="P58" s="14"/>
    </row>
    <row r="59" spans="1:15" ht="16.5" customHeight="1">
      <c r="A59" s="195">
        <v>47</v>
      </c>
      <c r="B59" s="191">
        <v>109</v>
      </c>
      <c r="C59" s="183" t="s">
        <v>379</v>
      </c>
      <c r="D59" s="183" t="s">
        <v>606</v>
      </c>
      <c r="E59" s="184" t="s">
        <v>622</v>
      </c>
      <c r="F59" s="191">
        <v>30.72</v>
      </c>
      <c r="G59" s="215">
        <f t="shared" si="17"/>
        <v>1.0971428571428572</v>
      </c>
      <c r="H59" s="215">
        <f t="shared" si="19"/>
        <v>1.0971428571428572</v>
      </c>
      <c r="I59" s="215">
        <f t="shared" si="19"/>
        <v>1.0971428571428572</v>
      </c>
      <c r="J59" s="215">
        <f t="shared" si="19"/>
        <v>1.0971428571428572</v>
      </c>
      <c r="K59" s="215">
        <f t="shared" si="19"/>
        <v>1.0971428571428572</v>
      </c>
      <c r="L59" s="215">
        <f t="shared" si="19"/>
        <v>1.0971428571428572</v>
      </c>
      <c r="M59" s="215">
        <f t="shared" si="19"/>
        <v>1.0971428571428572</v>
      </c>
      <c r="N59" s="182">
        <v>1</v>
      </c>
      <c r="O59" s="233" t="s">
        <v>648</v>
      </c>
    </row>
    <row r="60" spans="1:15" ht="16.5" customHeight="1">
      <c r="A60" s="186">
        <v>48</v>
      </c>
      <c r="B60" s="191">
        <v>109</v>
      </c>
      <c r="C60" s="183" t="s">
        <v>379</v>
      </c>
      <c r="D60" s="183" t="s">
        <v>606</v>
      </c>
      <c r="E60" s="184" t="s">
        <v>634</v>
      </c>
      <c r="F60" s="191">
        <v>35.56</v>
      </c>
      <c r="G60" s="182">
        <f t="shared" si="17"/>
        <v>1.27</v>
      </c>
      <c r="H60" s="182">
        <f t="shared" si="19"/>
        <v>1.27</v>
      </c>
      <c r="I60" s="182">
        <f t="shared" si="19"/>
        <v>1.27</v>
      </c>
      <c r="J60" s="182">
        <f t="shared" si="19"/>
        <v>1.27</v>
      </c>
      <c r="K60" s="182">
        <f t="shared" si="19"/>
        <v>1.27</v>
      </c>
      <c r="L60" s="182">
        <f t="shared" si="19"/>
        <v>1.27</v>
      </c>
      <c r="M60" s="182">
        <f t="shared" si="19"/>
        <v>1.27</v>
      </c>
      <c r="N60" s="182">
        <v>1</v>
      </c>
      <c r="O60" s="233" t="s">
        <v>648</v>
      </c>
    </row>
    <row r="61" spans="1:15" ht="16.5" customHeight="1">
      <c r="A61" s="195">
        <v>49</v>
      </c>
      <c r="B61" s="191">
        <v>109</v>
      </c>
      <c r="C61" s="183" t="s">
        <v>379</v>
      </c>
      <c r="D61" s="183" t="s">
        <v>606</v>
      </c>
      <c r="E61" s="184" t="s">
        <v>623</v>
      </c>
      <c r="F61" s="191">
        <v>41.26</v>
      </c>
      <c r="G61" s="182">
        <f t="shared" si="17"/>
        <v>1.4735714285714285</v>
      </c>
      <c r="H61" s="182">
        <f t="shared" si="19"/>
        <v>1.4735714285714285</v>
      </c>
      <c r="I61" s="182">
        <f t="shared" si="19"/>
        <v>1.4735714285714285</v>
      </c>
      <c r="J61" s="182">
        <f t="shared" si="19"/>
        <v>1.4735714285714285</v>
      </c>
      <c r="K61" s="182">
        <f t="shared" si="19"/>
        <v>1.4735714285714285</v>
      </c>
      <c r="L61" s="182">
        <f t="shared" si="19"/>
        <v>1.4735714285714285</v>
      </c>
      <c r="M61" s="182">
        <f t="shared" si="19"/>
        <v>1.4735714285714285</v>
      </c>
      <c r="N61" s="182">
        <v>1</v>
      </c>
      <c r="O61" s="233" t="s">
        <v>648</v>
      </c>
    </row>
    <row r="62" spans="1:15" ht="16.5" customHeight="1">
      <c r="A62" s="186">
        <v>50</v>
      </c>
      <c r="B62" s="191">
        <v>109</v>
      </c>
      <c r="C62" s="183" t="s">
        <v>379</v>
      </c>
      <c r="D62" s="183" t="s">
        <v>606</v>
      </c>
      <c r="E62" s="184" t="s">
        <v>624</v>
      </c>
      <c r="F62" s="191">
        <v>39.95</v>
      </c>
      <c r="G62" s="215">
        <f t="shared" si="17"/>
        <v>1.4267857142857143</v>
      </c>
      <c r="H62" s="215">
        <f t="shared" si="19"/>
        <v>1.4267857142857143</v>
      </c>
      <c r="I62" s="215">
        <f t="shared" si="19"/>
        <v>1.4267857142857143</v>
      </c>
      <c r="J62" s="215">
        <f t="shared" si="19"/>
        <v>1.4267857142857143</v>
      </c>
      <c r="K62" s="215">
        <f t="shared" si="19"/>
        <v>1.4267857142857143</v>
      </c>
      <c r="L62" s="215">
        <f t="shared" si="19"/>
        <v>1.4267857142857143</v>
      </c>
      <c r="M62" s="215">
        <f t="shared" si="19"/>
        <v>1.4267857142857143</v>
      </c>
      <c r="N62" s="182">
        <v>1</v>
      </c>
      <c r="O62" s="233" t="s">
        <v>648</v>
      </c>
    </row>
    <row r="63" spans="1:15" s="217" customFormat="1" ht="14.25">
      <c r="A63" s="195">
        <v>51</v>
      </c>
      <c r="B63" s="195">
        <v>109</v>
      </c>
      <c r="C63" s="160" t="s">
        <v>379</v>
      </c>
      <c r="D63" s="160" t="s">
        <v>380</v>
      </c>
      <c r="E63" s="160" t="s">
        <v>1559</v>
      </c>
      <c r="F63" s="189">
        <v>73.77</v>
      </c>
      <c r="G63" s="473">
        <f>F63/4/7</f>
        <v>2.634642857142857</v>
      </c>
      <c r="H63" s="473">
        <f aca="true" t="shared" si="21" ref="H63:M63">G63</f>
        <v>2.634642857142857</v>
      </c>
      <c r="I63" s="473">
        <f t="shared" si="21"/>
        <v>2.634642857142857</v>
      </c>
      <c r="J63" s="473">
        <f t="shared" si="21"/>
        <v>2.634642857142857</v>
      </c>
      <c r="K63" s="473">
        <f t="shared" si="21"/>
        <v>2.634642857142857</v>
      </c>
      <c r="L63" s="473">
        <f t="shared" si="21"/>
        <v>2.634642857142857</v>
      </c>
      <c r="M63" s="473">
        <f t="shared" si="21"/>
        <v>2.634642857142857</v>
      </c>
      <c r="N63" s="205">
        <v>1</v>
      </c>
      <c r="O63" s="507" t="s">
        <v>1561</v>
      </c>
    </row>
    <row r="64" spans="1:15" ht="16.5" customHeight="1">
      <c r="A64" s="186">
        <v>52</v>
      </c>
      <c r="B64" s="191">
        <v>109</v>
      </c>
      <c r="C64" s="183" t="s">
        <v>379</v>
      </c>
      <c r="D64" s="183" t="s">
        <v>606</v>
      </c>
      <c r="E64" s="184" t="s">
        <v>1355</v>
      </c>
      <c r="F64" s="191">
        <v>74.18</v>
      </c>
      <c r="G64" s="182">
        <f>F64/4/7</f>
        <v>2.6492857142857145</v>
      </c>
      <c r="H64" s="182">
        <f aca="true" t="shared" si="22" ref="H64:M64">G64</f>
        <v>2.6492857142857145</v>
      </c>
      <c r="I64" s="182">
        <f t="shared" si="22"/>
        <v>2.6492857142857145</v>
      </c>
      <c r="J64" s="182">
        <f t="shared" si="22"/>
        <v>2.6492857142857145</v>
      </c>
      <c r="K64" s="182">
        <f t="shared" si="22"/>
        <v>2.6492857142857145</v>
      </c>
      <c r="L64" s="182">
        <f t="shared" si="22"/>
        <v>2.6492857142857145</v>
      </c>
      <c r="M64" s="182">
        <f t="shared" si="22"/>
        <v>2.6492857142857145</v>
      </c>
      <c r="N64" s="182">
        <v>1</v>
      </c>
      <c r="O64" s="233" t="s">
        <v>648</v>
      </c>
    </row>
    <row r="65" spans="1:15" s="73" customFormat="1" ht="15" customHeight="1">
      <c r="A65" s="195">
        <v>53</v>
      </c>
      <c r="B65" s="195">
        <v>109</v>
      </c>
      <c r="C65" s="188" t="s">
        <v>379</v>
      </c>
      <c r="D65" s="188" t="s">
        <v>380</v>
      </c>
      <c r="E65" s="206" t="s">
        <v>812</v>
      </c>
      <c r="F65" s="185">
        <v>128</v>
      </c>
      <c r="G65" s="207" t="s">
        <v>904</v>
      </c>
      <c r="H65" s="204" t="str">
        <f aca="true" t="shared" si="23" ref="H65:L71">G65</f>
        <v>-</v>
      </c>
      <c r="I65" s="204" t="str">
        <f t="shared" si="23"/>
        <v>-</v>
      </c>
      <c r="J65" s="204" t="str">
        <f t="shared" si="23"/>
        <v>-</v>
      </c>
      <c r="K65" s="204" t="str">
        <f t="shared" si="23"/>
        <v>-</v>
      </c>
      <c r="L65" s="204" t="str">
        <f t="shared" si="23"/>
        <v>-</v>
      </c>
      <c r="M65" s="193">
        <f>F65/4/7</f>
        <v>4.571428571428571</v>
      </c>
      <c r="N65" s="193">
        <v>2</v>
      </c>
      <c r="O65" s="521" t="s">
        <v>905</v>
      </c>
    </row>
    <row r="66" spans="1:15" ht="16.5" customHeight="1">
      <c r="A66" s="186">
        <v>54</v>
      </c>
      <c r="B66" s="195">
        <v>109</v>
      </c>
      <c r="C66" s="160" t="s">
        <v>379</v>
      </c>
      <c r="D66" s="160" t="s">
        <v>380</v>
      </c>
      <c r="E66" s="203" t="s">
        <v>813</v>
      </c>
      <c r="F66" s="185">
        <v>64.77</v>
      </c>
      <c r="G66" s="204" t="s">
        <v>904</v>
      </c>
      <c r="H66" s="204" t="str">
        <f t="shared" si="23"/>
        <v>-</v>
      </c>
      <c r="I66" s="204" t="str">
        <f t="shared" si="23"/>
        <v>-</v>
      </c>
      <c r="J66" s="204" t="str">
        <f t="shared" si="23"/>
        <v>-</v>
      </c>
      <c r="K66" s="204" t="str">
        <f t="shared" si="23"/>
        <v>-</v>
      </c>
      <c r="L66" s="204" t="str">
        <f t="shared" si="23"/>
        <v>-</v>
      </c>
      <c r="M66" s="193">
        <f>F66/4/7</f>
        <v>2.3132142857142854</v>
      </c>
      <c r="N66" s="193">
        <v>2</v>
      </c>
      <c r="O66" s="523" t="s">
        <v>905</v>
      </c>
    </row>
    <row r="67" spans="1:15" ht="15.75" customHeight="1">
      <c r="A67" s="195">
        <v>55</v>
      </c>
      <c r="B67" s="195">
        <v>109</v>
      </c>
      <c r="C67" s="160" t="s">
        <v>379</v>
      </c>
      <c r="D67" s="160" t="s">
        <v>380</v>
      </c>
      <c r="E67" s="203" t="s">
        <v>814</v>
      </c>
      <c r="F67" s="185">
        <v>50.16</v>
      </c>
      <c r="G67" s="207" t="s">
        <v>904</v>
      </c>
      <c r="H67" s="204" t="str">
        <f t="shared" si="23"/>
        <v>-</v>
      </c>
      <c r="I67" s="204" t="str">
        <f t="shared" si="23"/>
        <v>-</v>
      </c>
      <c r="J67" s="204" t="str">
        <f t="shared" si="23"/>
        <v>-</v>
      </c>
      <c r="K67" s="204" t="str">
        <f t="shared" si="23"/>
        <v>-</v>
      </c>
      <c r="L67" s="204" t="str">
        <f t="shared" si="23"/>
        <v>-</v>
      </c>
      <c r="M67" s="193">
        <f>F67/4/7</f>
        <v>1.7914285714285714</v>
      </c>
      <c r="N67" s="193">
        <v>2</v>
      </c>
      <c r="O67" s="521" t="s">
        <v>905</v>
      </c>
    </row>
    <row r="68" spans="1:15" ht="16.5" customHeight="1">
      <c r="A68" s="186">
        <v>56</v>
      </c>
      <c r="B68" s="191">
        <v>109</v>
      </c>
      <c r="C68" s="183" t="s">
        <v>379</v>
      </c>
      <c r="D68" s="183" t="s">
        <v>606</v>
      </c>
      <c r="E68" s="184" t="s">
        <v>629</v>
      </c>
      <c r="F68" s="191">
        <v>62.92</v>
      </c>
      <c r="G68" s="215">
        <f>F68/4/7</f>
        <v>2.2471428571428573</v>
      </c>
      <c r="H68" s="215">
        <f t="shared" si="23"/>
        <v>2.2471428571428573</v>
      </c>
      <c r="I68" s="215">
        <f t="shared" si="23"/>
        <v>2.2471428571428573</v>
      </c>
      <c r="J68" s="215">
        <f t="shared" si="23"/>
        <v>2.2471428571428573</v>
      </c>
      <c r="K68" s="215">
        <f t="shared" si="23"/>
        <v>2.2471428571428573</v>
      </c>
      <c r="L68" s="215">
        <f t="shared" si="23"/>
        <v>2.2471428571428573</v>
      </c>
      <c r="M68" s="215">
        <f>L68</f>
        <v>2.2471428571428573</v>
      </c>
      <c r="N68" s="182">
        <v>1</v>
      </c>
      <c r="O68" s="470" t="s">
        <v>648</v>
      </c>
    </row>
    <row r="69" spans="1:15" ht="16.5" customHeight="1">
      <c r="A69" s="195">
        <v>57</v>
      </c>
      <c r="B69" s="191">
        <v>109</v>
      </c>
      <c r="C69" s="183" t="s">
        <v>379</v>
      </c>
      <c r="D69" s="183" t="s">
        <v>606</v>
      </c>
      <c r="E69" s="184" t="s">
        <v>625</v>
      </c>
      <c r="F69" s="191">
        <v>41.47</v>
      </c>
      <c r="G69" s="215">
        <f>F69/4/7</f>
        <v>1.4810714285714286</v>
      </c>
      <c r="H69" s="215">
        <f t="shared" si="23"/>
        <v>1.4810714285714286</v>
      </c>
      <c r="I69" s="215">
        <f t="shared" si="23"/>
        <v>1.4810714285714286</v>
      </c>
      <c r="J69" s="215">
        <f t="shared" si="23"/>
        <v>1.4810714285714286</v>
      </c>
      <c r="K69" s="215">
        <f t="shared" si="23"/>
        <v>1.4810714285714286</v>
      </c>
      <c r="L69" s="215">
        <f t="shared" si="23"/>
        <v>1.4810714285714286</v>
      </c>
      <c r="M69" s="215">
        <f>L69</f>
        <v>1.4810714285714286</v>
      </c>
      <c r="N69" s="185">
        <v>1</v>
      </c>
      <c r="O69" s="201" t="s">
        <v>648</v>
      </c>
    </row>
    <row r="70" spans="1:15" ht="16.5" customHeight="1">
      <c r="A70" s="186">
        <v>58</v>
      </c>
      <c r="B70" s="191">
        <v>109</v>
      </c>
      <c r="C70" s="183" t="s">
        <v>379</v>
      </c>
      <c r="D70" s="183" t="s">
        <v>606</v>
      </c>
      <c r="E70" s="184" t="s">
        <v>626</v>
      </c>
      <c r="F70" s="191">
        <v>23.72</v>
      </c>
      <c r="G70" s="215">
        <f>F70/4/7</f>
        <v>0.8471428571428571</v>
      </c>
      <c r="H70" s="215">
        <f t="shared" si="23"/>
        <v>0.8471428571428571</v>
      </c>
      <c r="I70" s="215">
        <f t="shared" si="23"/>
        <v>0.8471428571428571</v>
      </c>
      <c r="J70" s="215">
        <f t="shared" si="23"/>
        <v>0.8471428571428571</v>
      </c>
      <c r="K70" s="215">
        <f t="shared" si="23"/>
        <v>0.8471428571428571</v>
      </c>
      <c r="L70" s="215">
        <f t="shared" si="23"/>
        <v>0.8471428571428571</v>
      </c>
      <c r="M70" s="215">
        <f>L70</f>
        <v>0.8471428571428571</v>
      </c>
      <c r="N70" s="182">
        <v>1</v>
      </c>
      <c r="O70" s="471" t="s">
        <v>648</v>
      </c>
    </row>
    <row r="71" spans="1:15" ht="16.5" customHeight="1">
      <c r="A71" s="195">
        <v>59</v>
      </c>
      <c r="B71" s="191">
        <v>109</v>
      </c>
      <c r="C71" s="183" t="s">
        <v>379</v>
      </c>
      <c r="D71" s="183" t="s">
        <v>606</v>
      </c>
      <c r="E71" s="184" t="s">
        <v>1565</v>
      </c>
      <c r="F71" s="191">
        <v>43.39</v>
      </c>
      <c r="G71" s="215">
        <f>F71/4/7</f>
        <v>1.549642857142857</v>
      </c>
      <c r="H71" s="215">
        <f t="shared" si="23"/>
        <v>1.549642857142857</v>
      </c>
      <c r="I71" s="215">
        <f t="shared" si="23"/>
        <v>1.549642857142857</v>
      </c>
      <c r="J71" s="215">
        <f t="shared" si="23"/>
        <v>1.549642857142857</v>
      </c>
      <c r="K71" s="215">
        <f t="shared" si="23"/>
        <v>1.549642857142857</v>
      </c>
      <c r="L71" s="215">
        <f t="shared" si="23"/>
        <v>1.549642857142857</v>
      </c>
      <c r="M71" s="215">
        <f>L71</f>
        <v>1.549642857142857</v>
      </c>
      <c r="N71" s="185">
        <v>1</v>
      </c>
      <c r="O71" s="471" t="s">
        <v>648</v>
      </c>
    </row>
    <row r="72" spans="1:15" ht="16.5" customHeight="1">
      <c r="A72" s="186">
        <v>60</v>
      </c>
      <c r="B72" s="191">
        <v>109</v>
      </c>
      <c r="C72" s="183" t="s">
        <v>379</v>
      </c>
      <c r="D72" s="183" t="s">
        <v>606</v>
      </c>
      <c r="E72" s="184" t="s">
        <v>632</v>
      </c>
      <c r="F72" s="191">
        <v>24.88</v>
      </c>
      <c r="G72" s="182">
        <v>1.55</v>
      </c>
      <c r="H72" s="182"/>
      <c r="I72" s="182">
        <v>1.55</v>
      </c>
      <c r="J72" s="182"/>
      <c r="K72" s="182">
        <v>1.55</v>
      </c>
      <c r="L72" s="182"/>
      <c r="M72" s="182">
        <v>1.55</v>
      </c>
      <c r="N72" s="182">
        <v>1</v>
      </c>
      <c r="O72" s="233" t="s">
        <v>648</v>
      </c>
    </row>
    <row r="73" spans="1:15" ht="16.5" customHeight="1">
      <c r="A73" s="195">
        <v>61</v>
      </c>
      <c r="B73" s="191">
        <v>109</v>
      </c>
      <c r="C73" s="183" t="s">
        <v>379</v>
      </c>
      <c r="D73" s="183" t="s">
        <v>606</v>
      </c>
      <c r="E73" s="184" t="s">
        <v>633</v>
      </c>
      <c r="F73" s="191">
        <v>38.81</v>
      </c>
      <c r="G73" s="182">
        <f>F73/4/7</f>
        <v>1.3860714285714286</v>
      </c>
      <c r="H73" s="182">
        <f aca="true" t="shared" si="24" ref="H73:M73">G73</f>
        <v>1.3860714285714286</v>
      </c>
      <c r="I73" s="182">
        <f t="shared" si="24"/>
        <v>1.3860714285714286</v>
      </c>
      <c r="J73" s="182">
        <f t="shared" si="24"/>
        <v>1.3860714285714286</v>
      </c>
      <c r="K73" s="182">
        <f t="shared" si="24"/>
        <v>1.3860714285714286</v>
      </c>
      <c r="L73" s="182">
        <f t="shared" si="24"/>
        <v>1.3860714285714286</v>
      </c>
      <c r="M73" s="182">
        <f t="shared" si="24"/>
        <v>1.3860714285714286</v>
      </c>
      <c r="N73" s="182">
        <v>1</v>
      </c>
      <c r="O73" s="233" t="s">
        <v>648</v>
      </c>
    </row>
    <row r="74" spans="1:15" ht="16.5" customHeight="1">
      <c r="A74" s="186">
        <v>62</v>
      </c>
      <c r="B74" s="191">
        <v>109</v>
      </c>
      <c r="C74" s="183" t="s">
        <v>379</v>
      </c>
      <c r="D74" s="183" t="s">
        <v>606</v>
      </c>
      <c r="E74" s="184" t="s">
        <v>627</v>
      </c>
      <c r="F74" s="191">
        <v>42.61</v>
      </c>
      <c r="G74" s="182">
        <f>F74/4/7</f>
        <v>1.5217857142857143</v>
      </c>
      <c r="H74" s="182">
        <f aca="true" t="shared" si="25" ref="H74:M75">G74</f>
        <v>1.5217857142857143</v>
      </c>
      <c r="I74" s="182">
        <f t="shared" si="25"/>
        <v>1.5217857142857143</v>
      </c>
      <c r="J74" s="182">
        <f t="shared" si="25"/>
        <v>1.5217857142857143</v>
      </c>
      <c r="K74" s="182">
        <f t="shared" si="25"/>
        <v>1.5217857142857143</v>
      </c>
      <c r="L74" s="182">
        <f t="shared" si="25"/>
        <v>1.5217857142857143</v>
      </c>
      <c r="M74" s="182">
        <f t="shared" si="25"/>
        <v>1.5217857142857143</v>
      </c>
      <c r="N74" s="182">
        <v>1</v>
      </c>
      <c r="O74" s="471" t="s">
        <v>648</v>
      </c>
    </row>
    <row r="75" spans="1:15" ht="16.5" customHeight="1">
      <c r="A75" s="195">
        <v>63</v>
      </c>
      <c r="B75" s="191">
        <v>109</v>
      </c>
      <c r="C75" s="183" t="s">
        <v>379</v>
      </c>
      <c r="D75" s="183" t="s">
        <v>606</v>
      </c>
      <c r="E75" s="184" t="s">
        <v>628</v>
      </c>
      <c r="F75" s="191">
        <v>34.53</v>
      </c>
      <c r="G75" s="182">
        <f>F75/4/7</f>
        <v>1.2332142857142858</v>
      </c>
      <c r="H75" s="182">
        <f t="shared" si="25"/>
        <v>1.2332142857142858</v>
      </c>
      <c r="I75" s="182">
        <f t="shared" si="25"/>
        <v>1.2332142857142858</v>
      </c>
      <c r="J75" s="182">
        <f t="shared" si="25"/>
        <v>1.2332142857142858</v>
      </c>
      <c r="K75" s="182">
        <f t="shared" si="25"/>
        <v>1.2332142857142858</v>
      </c>
      <c r="L75" s="182">
        <f t="shared" si="25"/>
        <v>1.2332142857142858</v>
      </c>
      <c r="M75" s="182">
        <f t="shared" si="25"/>
        <v>1.2332142857142858</v>
      </c>
      <c r="N75" s="182">
        <v>1</v>
      </c>
      <c r="O75" s="214" t="s">
        <v>648</v>
      </c>
    </row>
    <row r="76" spans="1:15" ht="16.5" customHeight="1">
      <c r="A76" s="186">
        <v>64</v>
      </c>
      <c r="B76" s="191"/>
      <c r="C76" s="183" t="s">
        <v>1558</v>
      </c>
      <c r="D76" s="183" t="s">
        <v>606</v>
      </c>
      <c r="E76" s="184" t="s">
        <v>641</v>
      </c>
      <c r="F76" s="191">
        <v>51.32</v>
      </c>
      <c r="G76" s="473">
        <f aca="true" t="shared" si="26" ref="G76:G91">F76/4/7</f>
        <v>1.832857142857143</v>
      </c>
      <c r="H76" s="473">
        <f aca="true" t="shared" si="27" ref="H76:M76">G76</f>
        <v>1.832857142857143</v>
      </c>
      <c r="I76" s="473">
        <f t="shared" si="27"/>
        <v>1.832857142857143</v>
      </c>
      <c r="J76" s="473">
        <f t="shared" si="27"/>
        <v>1.832857142857143</v>
      </c>
      <c r="K76" s="473">
        <f t="shared" si="27"/>
        <v>1.832857142857143</v>
      </c>
      <c r="L76" s="473">
        <f t="shared" si="27"/>
        <v>1.832857142857143</v>
      </c>
      <c r="M76" s="473">
        <f t="shared" si="27"/>
        <v>1.832857142857143</v>
      </c>
      <c r="N76" s="182">
        <v>2</v>
      </c>
      <c r="O76" s="201" t="s">
        <v>648</v>
      </c>
    </row>
    <row r="77" spans="1:15" ht="16.5" customHeight="1">
      <c r="A77" s="195">
        <v>65</v>
      </c>
      <c r="B77" s="191"/>
      <c r="C77" s="183" t="s">
        <v>1558</v>
      </c>
      <c r="D77" s="183" t="s">
        <v>606</v>
      </c>
      <c r="E77" s="184" t="s">
        <v>643</v>
      </c>
      <c r="F77" s="191">
        <v>11.71</v>
      </c>
      <c r="G77" s="473">
        <f t="shared" si="26"/>
        <v>0.41821428571428576</v>
      </c>
      <c r="H77" s="473">
        <f aca="true" t="shared" si="28" ref="H77:M77">G77</f>
        <v>0.41821428571428576</v>
      </c>
      <c r="I77" s="473">
        <f t="shared" si="28"/>
        <v>0.41821428571428576</v>
      </c>
      <c r="J77" s="473">
        <f t="shared" si="28"/>
        <v>0.41821428571428576</v>
      </c>
      <c r="K77" s="473">
        <f t="shared" si="28"/>
        <v>0.41821428571428576</v>
      </c>
      <c r="L77" s="473">
        <f t="shared" si="28"/>
        <v>0.41821428571428576</v>
      </c>
      <c r="M77" s="473">
        <f t="shared" si="28"/>
        <v>0.41821428571428576</v>
      </c>
      <c r="N77" s="182">
        <v>2</v>
      </c>
      <c r="O77" s="201" t="s">
        <v>648</v>
      </c>
    </row>
    <row r="78" spans="1:15" ht="16.5" customHeight="1">
      <c r="A78" s="186">
        <v>66</v>
      </c>
      <c r="B78" s="191"/>
      <c r="C78" s="183" t="s">
        <v>1558</v>
      </c>
      <c r="D78" s="183" t="s">
        <v>606</v>
      </c>
      <c r="E78" s="183" t="s">
        <v>645</v>
      </c>
      <c r="F78" s="191">
        <v>19.04</v>
      </c>
      <c r="G78" s="473">
        <f t="shared" si="26"/>
        <v>0.6799999999999999</v>
      </c>
      <c r="H78" s="473">
        <f aca="true" t="shared" si="29" ref="H78:M78">G78</f>
        <v>0.6799999999999999</v>
      </c>
      <c r="I78" s="473">
        <f t="shared" si="29"/>
        <v>0.6799999999999999</v>
      </c>
      <c r="J78" s="473">
        <f t="shared" si="29"/>
        <v>0.6799999999999999</v>
      </c>
      <c r="K78" s="473">
        <f t="shared" si="29"/>
        <v>0.6799999999999999</v>
      </c>
      <c r="L78" s="473">
        <f t="shared" si="29"/>
        <v>0.6799999999999999</v>
      </c>
      <c r="M78" s="473">
        <f t="shared" si="29"/>
        <v>0.6799999999999999</v>
      </c>
      <c r="N78" s="182">
        <v>2</v>
      </c>
      <c r="O78" s="201" t="s">
        <v>648</v>
      </c>
    </row>
    <row r="79" spans="1:15" ht="16.5" customHeight="1">
      <c r="A79" s="195">
        <v>67</v>
      </c>
      <c r="B79" s="191"/>
      <c r="C79" s="183" t="s">
        <v>1558</v>
      </c>
      <c r="D79" s="183" t="s">
        <v>606</v>
      </c>
      <c r="E79" s="183" t="s">
        <v>646</v>
      </c>
      <c r="F79" s="191">
        <v>16.95</v>
      </c>
      <c r="G79" s="473">
        <f t="shared" si="26"/>
        <v>0.6053571428571428</v>
      </c>
      <c r="H79" s="473">
        <f aca="true" t="shared" si="30" ref="H79:M79">G79</f>
        <v>0.6053571428571428</v>
      </c>
      <c r="I79" s="473">
        <f t="shared" si="30"/>
        <v>0.6053571428571428</v>
      </c>
      <c r="J79" s="473">
        <f t="shared" si="30"/>
        <v>0.6053571428571428</v>
      </c>
      <c r="K79" s="473">
        <f t="shared" si="30"/>
        <v>0.6053571428571428</v>
      </c>
      <c r="L79" s="473">
        <f t="shared" si="30"/>
        <v>0.6053571428571428</v>
      </c>
      <c r="M79" s="473">
        <f t="shared" si="30"/>
        <v>0.6053571428571428</v>
      </c>
      <c r="N79" s="182">
        <v>1</v>
      </c>
      <c r="O79" s="201" t="s">
        <v>648</v>
      </c>
    </row>
    <row r="80" spans="1:15" ht="16.5" customHeight="1">
      <c r="A80" s="186">
        <v>68</v>
      </c>
      <c r="B80" s="191"/>
      <c r="C80" s="183" t="s">
        <v>1558</v>
      </c>
      <c r="D80" s="183" t="s">
        <v>606</v>
      </c>
      <c r="E80" s="183" t="s">
        <v>644</v>
      </c>
      <c r="F80" s="191">
        <v>19.73</v>
      </c>
      <c r="G80" s="473">
        <f t="shared" si="26"/>
        <v>0.7046428571428571</v>
      </c>
      <c r="H80" s="473">
        <f aca="true" t="shared" si="31" ref="H80:M80">G80</f>
        <v>0.7046428571428571</v>
      </c>
      <c r="I80" s="473">
        <f t="shared" si="31"/>
        <v>0.7046428571428571</v>
      </c>
      <c r="J80" s="473">
        <f t="shared" si="31"/>
        <v>0.7046428571428571</v>
      </c>
      <c r="K80" s="473">
        <f t="shared" si="31"/>
        <v>0.7046428571428571</v>
      </c>
      <c r="L80" s="473">
        <f t="shared" si="31"/>
        <v>0.7046428571428571</v>
      </c>
      <c r="M80" s="473">
        <f t="shared" si="31"/>
        <v>0.7046428571428571</v>
      </c>
      <c r="N80" s="182">
        <v>2</v>
      </c>
      <c r="O80" s="201" t="s">
        <v>648</v>
      </c>
    </row>
    <row r="81" spans="1:15" ht="16.5" customHeight="1">
      <c r="A81" s="195">
        <v>69</v>
      </c>
      <c r="B81" s="191"/>
      <c r="C81" s="183" t="s">
        <v>1558</v>
      </c>
      <c r="D81" s="183" t="s">
        <v>606</v>
      </c>
      <c r="E81" s="184" t="s">
        <v>638</v>
      </c>
      <c r="F81" s="191">
        <v>24.45</v>
      </c>
      <c r="G81" s="473">
        <f t="shared" si="26"/>
        <v>0.8732142857142857</v>
      </c>
      <c r="H81" s="473">
        <f aca="true" t="shared" si="32" ref="H81:M81">G81</f>
        <v>0.8732142857142857</v>
      </c>
      <c r="I81" s="473">
        <f t="shared" si="32"/>
        <v>0.8732142857142857</v>
      </c>
      <c r="J81" s="473">
        <f t="shared" si="32"/>
        <v>0.8732142857142857</v>
      </c>
      <c r="K81" s="473">
        <f t="shared" si="32"/>
        <v>0.8732142857142857</v>
      </c>
      <c r="L81" s="473">
        <f t="shared" si="32"/>
        <v>0.8732142857142857</v>
      </c>
      <c r="M81" s="473">
        <f t="shared" si="32"/>
        <v>0.8732142857142857</v>
      </c>
      <c r="N81" s="182">
        <v>2</v>
      </c>
      <c r="O81" s="201" t="s">
        <v>648</v>
      </c>
    </row>
    <row r="82" spans="1:15" ht="16.5" customHeight="1">
      <c r="A82" s="186">
        <v>70</v>
      </c>
      <c r="B82" s="191"/>
      <c r="C82" s="183" t="s">
        <v>1558</v>
      </c>
      <c r="D82" s="183" t="s">
        <v>606</v>
      </c>
      <c r="E82" s="184" t="s">
        <v>639</v>
      </c>
      <c r="F82" s="191">
        <v>90.87</v>
      </c>
      <c r="G82" s="473">
        <f t="shared" si="26"/>
        <v>3.245357142857143</v>
      </c>
      <c r="H82" s="473">
        <f aca="true" t="shared" si="33" ref="H82:M82">G82</f>
        <v>3.245357142857143</v>
      </c>
      <c r="I82" s="473">
        <f t="shared" si="33"/>
        <v>3.245357142857143</v>
      </c>
      <c r="J82" s="473">
        <f t="shared" si="33"/>
        <v>3.245357142857143</v>
      </c>
      <c r="K82" s="473">
        <f t="shared" si="33"/>
        <v>3.245357142857143</v>
      </c>
      <c r="L82" s="473">
        <f t="shared" si="33"/>
        <v>3.245357142857143</v>
      </c>
      <c r="M82" s="473">
        <f t="shared" si="33"/>
        <v>3.245357142857143</v>
      </c>
      <c r="N82" s="182">
        <v>2</v>
      </c>
      <c r="O82" s="201" t="s">
        <v>648</v>
      </c>
    </row>
    <row r="83" spans="1:15" ht="16.5" customHeight="1">
      <c r="A83" s="195">
        <v>71</v>
      </c>
      <c r="B83" s="191"/>
      <c r="C83" s="183" t="s">
        <v>1558</v>
      </c>
      <c r="D83" s="183" t="s">
        <v>606</v>
      </c>
      <c r="E83" s="183" t="s">
        <v>647</v>
      </c>
      <c r="F83" s="270">
        <v>60</v>
      </c>
      <c r="G83" s="473">
        <f t="shared" si="26"/>
        <v>2.142857142857143</v>
      </c>
      <c r="H83" s="473">
        <f aca="true" t="shared" si="34" ref="H83:M83">G83</f>
        <v>2.142857142857143</v>
      </c>
      <c r="I83" s="473">
        <f t="shared" si="34"/>
        <v>2.142857142857143</v>
      </c>
      <c r="J83" s="473">
        <f t="shared" si="34"/>
        <v>2.142857142857143</v>
      </c>
      <c r="K83" s="473">
        <f t="shared" si="34"/>
        <v>2.142857142857143</v>
      </c>
      <c r="L83" s="473">
        <f t="shared" si="34"/>
        <v>2.142857142857143</v>
      </c>
      <c r="M83" s="473">
        <f t="shared" si="34"/>
        <v>2.142857142857143</v>
      </c>
      <c r="N83" s="182">
        <v>1</v>
      </c>
      <c r="O83" s="201" t="s">
        <v>648</v>
      </c>
    </row>
    <row r="84" spans="1:15" ht="16.5" customHeight="1">
      <c r="A84" s="186">
        <v>72</v>
      </c>
      <c r="B84" s="191"/>
      <c r="C84" s="183" t="s">
        <v>1558</v>
      </c>
      <c r="D84" s="183" t="s">
        <v>606</v>
      </c>
      <c r="E84" s="184" t="s">
        <v>642</v>
      </c>
      <c r="F84" s="270">
        <v>80</v>
      </c>
      <c r="G84" s="473">
        <f t="shared" si="26"/>
        <v>2.857142857142857</v>
      </c>
      <c r="H84" s="473">
        <f aca="true" t="shared" si="35" ref="H84:M84">G84</f>
        <v>2.857142857142857</v>
      </c>
      <c r="I84" s="473">
        <f t="shared" si="35"/>
        <v>2.857142857142857</v>
      </c>
      <c r="J84" s="473">
        <f t="shared" si="35"/>
        <v>2.857142857142857</v>
      </c>
      <c r="K84" s="473">
        <f t="shared" si="35"/>
        <v>2.857142857142857</v>
      </c>
      <c r="L84" s="473">
        <f t="shared" si="35"/>
        <v>2.857142857142857</v>
      </c>
      <c r="M84" s="473">
        <f t="shared" si="35"/>
        <v>2.857142857142857</v>
      </c>
      <c r="N84" s="182">
        <v>1</v>
      </c>
      <c r="O84" s="201" t="s">
        <v>648</v>
      </c>
    </row>
    <row r="85" spans="1:15" ht="16.5" customHeight="1">
      <c r="A85" s="195">
        <v>73</v>
      </c>
      <c r="B85" s="191"/>
      <c r="C85" s="183" t="s">
        <v>1558</v>
      </c>
      <c r="D85" s="183" t="s">
        <v>606</v>
      </c>
      <c r="E85" s="184" t="s">
        <v>640</v>
      </c>
      <c r="F85" s="270">
        <v>40</v>
      </c>
      <c r="G85" s="473">
        <f t="shared" si="26"/>
        <v>1.4285714285714286</v>
      </c>
      <c r="H85" s="473">
        <f aca="true" t="shared" si="36" ref="H85:M85">G85</f>
        <v>1.4285714285714286</v>
      </c>
      <c r="I85" s="473">
        <f t="shared" si="36"/>
        <v>1.4285714285714286</v>
      </c>
      <c r="J85" s="473">
        <f t="shared" si="36"/>
        <v>1.4285714285714286</v>
      </c>
      <c r="K85" s="473">
        <f t="shared" si="36"/>
        <v>1.4285714285714286</v>
      </c>
      <c r="L85" s="473">
        <f t="shared" si="36"/>
        <v>1.4285714285714286</v>
      </c>
      <c r="M85" s="473">
        <f t="shared" si="36"/>
        <v>1.4285714285714286</v>
      </c>
      <c r="N85" s="182">
        <v>1</v>
      </c>
      <c r="O85" s="201" t="s">
        <v>945</v>
      </c>
    </row>
    <row r="86" spans="1:15" ht="16.5" customHeight="1">
      <c r="A86" s="186">
        <v>74</v>
      </c>
      <c r="B86" s="191"/>
      <c r="C86" s="183" t="s">
        <v>1558</v>
      </c>
      <c r="D86" s="183" t="s">
        <v>606</v>
      </c>
      <c r="E86" s="184" t="s">
        <v>946</v>
      </c>
      <c r="F86" s="270"/>
      <c r="G86" s="473">
        <f t="shared" si="26"/>
        <v>0</v>
      </c>
      <c r="H86" s="473">
        <f aca="true" t="shared" si="37" ref="H86:M86">G86</f>
        <v>0</v>
      </c>
      <c r="I86" s="473">
        <f t="shared" si="37"/>
        <v>0</v>
      </c>
      <c r="J86" s="473">
        <f t="shared" si="37"/>
        <v>0</v>
      </c>
      <c r="K86" s="473">
        <f t="shared" si="37"/>
        <v>0</v>
      </c>
      <c r="L86" s="473">
        <f t="shared" si="37"/>
        <v>0</v>
      </c>
      <c r="M86" s="473">
        <f t="shared" si="37"/>
        <v>0</v>
      </c>
      <c r="N86" s="182">
        <v>1</v>
      </c>
      <c r="O86" s="201" t="s">
        <v>648</v>
      </c>
    </row>
    <row r="87" spans="1:15" ht="16.5" customHeight="1">
      <c r="A87" s="195">
        <v>75</v>
      </c>
      <c r="B87" s="191"/>
      <c r="C87" s="183" t="s">
        <v>1558</v>
      </c>
      <c r="D87" s="183" t="s">
        <v>606</v>
      </c>
      <c r="E87" s="184" t="s">
        <v>947</v>
      </c>
      <c r="F87" s="270"/>
      <c r="G87" s="473">
        <f t="shared" si="26"/>
        <v>0</v>
      </c>
      <c r="H87" s="473">
        <f aca="true" t="shared" si="38" ref="H87:M87">G87</f>
        <v>0</v>
      </c>
      <c r="I87" s="473">
        <f t="shared" si="38"/>
        <v>0</v>
      </c>
      <c r="J87" s="473">
        <f t="shared" si="38"/>
        <v>0</v>
      </c>
      <c r="K87" s="473">
        <f t="shared" si="38"/>
        <v>0</v>
      </c>
      <c r="L87" s="473">
        <f t="shared" si="38"/>
        <v>0</v>
      </c>
      <c r="M87" s="473">
        <f t="shared" si="38"/>
        <v>0</v>
      </c>
      <c r="N87" s="182">
        <v>2</v>
      </c>
      <c r="O87" s="201" t="s">
        <v>648</v>
      </c>
    </row>
    <row r="88" spans="1:15" ht="16.5" customHeight="1">
      <c r="A88" s="186">
        <v>76</v>
      </c>
      <c r="B88" s="191"/>
      <c r="C88" s="183" t="s">
        <v>1558</v>
      </c>
      <c r="D88" s="183" t="s">
        <v>606</v>
      </c>
      <c r="E88" s="184" t="s">
        <v>948</v>
      </c>
      <c r="F88" s="270"/>
      <c r="G88" s="473">
        <f t="shared" si="26"/>
        <v>0</v>
      </c>
      <c r="H88" s="473">
        <f aca="true" t="shared" si="39" ref="H88:M88">G88</f>
        <v>0</v>
      </c>
      <c r="I88" s="473">
        <f t="shared" si="39"/>
        <v>0</v>
      </c>
      <c r="J88" s="473">
        <f t="shared" si="39"/>
        <v>0</v>
      </c>
      <c r="K88" s="473">
        <f t="shared" si="39"/>
        <v>0</v>
      </c>
      <c r="L88" s="473">
        <f t="shared" si="39"/>
        <v>0</v>
      </c>
      <c r="M88" s="473">
        <f t="shared" si="39"/>
        <v>0</v>
      </c>
      <c r="N88" s="182">
        <v>1</v>
      </c>
      <c r="O88" s="201" t="s">
        <v>648</v>
      </c>
    </row>
    <row r="89" spans="1:15" ht="16.5" customHeight="1">
      <c r="A89" s="195">
        <v>77</v>
      </c>
      <c r="B89" s="185"/>
      <c r="C89" s="183" t="s">
        <v>1558</v>
      </c>
      <c r="D89" s="190" t="s">
        <v>606</v>
      </c>
      <c r="E89" s="192" t="s">
        <v>949</v>
      </c>
      <c r="F89" s="346"/>
      <c r="G89" s="473">
        <f t="shared" si="26"/>
        <v>0</v>
      </c>
      <c r="H89" s="473">
        <f aca="true" t="shared" si="40" ref="H89:M89">G89</f>
        <v>0</v>
      </c>
      <c r="I89" s="473">
        <f t="shared" si="40"/>
        <v>0</v>
      </c>
      <c r="J89" s="473">
        <f t="shared" si="40"/>
        <v>0</v>
      </c>
      <c r="K89" s="473">
        <f t="shared" si="40"/>
        <v>0</v>
      </c>
      <c r="L89" s="473">
        <f t="shared" si="40"/>
        <v>0</v>
      </c>
      <c r="M89" s="473">
        <f t="shared" si="40"/>
        <v>0</v>
      </c>
      <c r="N89" s="187">
        <v>2</v>
      </c>
      <c r="O89" s="344" t="s">
        <v>648</v>
      </c>
    </row>
    <row r="90" spans="1:15" ht="16.5" customHeight="1">
      <c r="A90" s="186">
        <v>78</v>
      </c>
      <c r="B90" s="191"/>
      <c r="C90" s="183" t="s">
        <v>1558</v>
      </c>
      <c r="D90" s="183" t="s">
        <v>606</v>
      </c>
      <c r="E90" s="184" t="s">
        <v>1556</v>
      </c>
      <c r="F90" s="346">
        <v>211.2</v>
      </c>
      <c r="G90" s="473">
        <f t="shared" si="26"/>
        <v>7.542857142857143</v>
      </c>
      <c r="H90" s="473">
        <f aca="true" t="shared" si="41" ref="H90:M90">G90</f>
        <v>7.542857142857143</v>
      </c>
      <c r="I90" s="473">
        <f t="shared" si="41"/>
        <v>7.542857142857143</v>
      </c>
      <c r="J90" s="473">
        <f t="shared" si="41"/>
        <v>7.542857142857143</v>
      </c>
      <c r="K90" s="473">
        <f t="shared" si="41"/>
        <v>7.542857142857143</v>
      </c>
      <c r="L90" s="473">
        <f t="shared" si="41"/>
        <v>7.542857142857143</v>
      </c>
      <c r="M90" s="473">
        <f t="shared" si="41"/>
        <v>7.542857142857143</v>
      </c>
      <c r="N90" s="182">
        <v>2</v>
      </c>
      <c r="O90" s="201" t="s">
        <v>648</v>
      </c>
    </row>
    <row r="91" spans="1:15" ht="16.5" customHeight="1">
      <c r="A91" s="195">
        <v>79</v>
      </c>
      <c r="B91" s="191"/>
      <c r="C91" s="183" t="s">
        <v>1558</v>
      </c>
      <c r="D91" s="183" t="s">
        <v>606</v>
      </c>
      <c r="E91" s="184" t="s">
        <v>1557</v>
      </c>
      <c r="F91" s="270"/>
      <c r="G91" s="473">
        <f t="shared" si="26"/>
        <v>0</v>
      </c>
      <c r="H91" s="473">
        <f aca="true" t="shared" si="42" ref="H91:M91">G91</f>
        <v>0</v>
      </c>
      <c r="I91" s="473">
        <f t="shared" si="42"/>
        <v>0</v>
      </c>
      <c r="J91" s="473">
        <f t="shared" si="42"/>
        <v>0</v>
      </c>
      <c r="K91" s="473">
        <f t="shared" si="42"/>
        <v>0</v>
      </c>
      <c r="L91" s="473">
        <f t="shared" si="42"/>
        <v>0</v>
      </c>
      <c r="M91" s="473">
        <f t="shared" si="42"/>
        <v>0</v>
      </c>
      <c r="N91" s="182">
        <v>2</v>
      </c>
      <c r="O91" s="201" t="s">
        <v>648</v>
      </c>
    </row>
    <row r="92" spans="1:15" ht="16.5" customHeight="1" thickBot="1">
      <c r="A92" s="502"/>
      <c r="B92" s="517"/>
      <c r="C92" s="503" t="s">
        <v>390</v>
      </c>
      <c r="D92" s="503"/>
      <c r="E92" s="503"/>
      <c r="F92" s="504">
        <f aca="true" t="shared" si="43" ref="F92:N92">SUM(F17:F89)</f>
        <v>4164.057999999999</v>
      </c>
      <c r="G92" s="504">
        <f t="shared" si="43"/>
        <v>125.69742857142856</v>
      </c>
      <c r="H92" s="504">
        <f t="shared" si="43"/>
        <v>123.01576190476189</v>
      </c>
      <c r="I92" s="504">
        <f t="shared" si="43"/>
        <v>124.03742857142855</v>
      </c>
      <c r="J92" s="504">
        <f t="shared" si="43"/>
        <v>121.53726190476189</v>
      </c>
      <c r="K92" s="504">
        <f t="shared" si="43"/>
        <v>123.98742857142855</v>
      </c>
      <c r="L92" s="504">
        <f t="shared" si="43"/>
        <v>123.24726190476188</v>
      </c>
      <c r="M92" s="504">
        <f t="shared" si="43"/>
        <v>151.2466428571429</v>
      </c>
      <c r="N92" s="505">
        <f t="shared" si="43"/>
        <v>99</v>
      </c>
      <c r="O92" s="506"/>
    </row>
    <row r="93" spans="1:15" ht="16.5" customHeight="1">
      <c r="A93" s="432"/>
      <c r="B93" s="432"/>
      <c r="C93" s="433"/>
      <c r="D93" s="433"/>
      <c r="E93" s="433"/>
      <c r="F93" s="434"/>
      <c r="G93" s="434"/>
      <c r="H93" s="434"/>
      <c r="I93" s="434"/>
      <c r="J93" s="434"/>
      <c r="K93" s="434"/>
      <c r="L93" s="434"/>
      <c r="M93" s="434"/>
      <c r="N93" s="435"/>
      <c r="O93" s="436"/>
    </row>
    <row r="94" spans="1:15" ht="14.25">
      <c r="A94" s="210"/>
      <c r="B94" s="181" t="s">
        <v>391</v>
      </c>
      <c r="C94" s="14"/>
      <c r="D94" s="534" t="s">
        <v>898</v>
      </c>
      <c r="E94" s="534"/>
      <c r="F94" s="534"/>
      <c r="G94" s="534"/>
      <c r="H94" s="534"/>
      <c r="I94" s="534"/>
      <c r="J94" s="534"/>
      <c r="K94" s="14"/>
      <c r="L94" s="14"/>
      <c r="M94" s="14"/>
      <c r="N94" s="14"/>
      <c r="O94" s="230"/>
    </row>
    <row r="95" spans="4:15" ht="14.25">
      <c r="D95" s="534" t="s">
        <v>1555</v>
      </c>
      <c r="E95" s="534"/>
      <c r="F95" s="534"/>
      <c r="G95" s="534"/>
      <c r="H95" s="534"/>
      <c r="I95" s="534"/>
      <c r="J95" s="534"/>
      <c r="K95" s="14"/>
      <c r="L95" s="14"/>
      <c r="M95" s="14"/>
      <c r="N95" s="14"/>
      <c r="O95" s="230"/>
    </row>
    <row r="96" spans="4:15" ht="14.25">
      <c r="D96" s="534" t="s">
        <v>394</v>
      </c>
      <c r="E96" s="534"/>
      <c r="F96" s="534"/>
      <c r="G96" s="14"/>
      <c r="H96" s="14"/>
      <c r="I96" s="14"/>
      <c r="J96" s="14"/>
      <c r="K96" s="14"/>
      <c r="L96" s="14"/>
      <c r="M96" s="14"/>
      <c r="N96" s="14"/>
      <c r="O96" s="230"/>
    </row>
    <row r="97" spans="4:15" ht="14.25">
      <c r="D97" s="431"/>
      <c r="E97" s="431"/>
      <c r="F97" s="431"/>
      <c r="G97" s="14"/>
      <c r="H97" s="14"/>
      <c r="I97" s="14"/>
      <c r="J97" s="14"/>
      <c r="K97" s="14"/>
      <c r="L97" s="14"/>
      <c r="M97" s="14"/>
      <c r="N97" s="14"/>
      <c r="O97" s="230"/>
    </row>
    <row r="98" spans="1:15" ht="14.25">
      <c r="A98" s="541" t="s">
        <v>270</v>
      </c>
      <c r="B98" s="541"/>
      <c r="C98" s="541"/>
      <c r="D98" s="541"/>
      <c r="E98" s="213"/>
      <c r="F98" s="210"/>
      <c r="G98" s="14"/>
      <c r="H98" s="14"/>
      <c r="I98" s="14"/>
      <c r="J98" s="14"/>
      <c r="K98" s="14"/>
      <c r="L98" s="14"/>
      <c r="M98" s="14"/>
      <c r="N98" s="14"/>
      <c r="O98" s="230"/>
    </row>
    <row r="99" spans="1:15" ht="14.25">
      <c r="A99" s="210"/>
      <c r="B99" s="518"/>
      <c r="C99" s="213"/>
      <c r="D99" s="213"/>
      <c r="E99" s="213"/>
      <c r="F99" s="210"/>
      <c r="G99" s="14"/>
      <c r="H99" s="14"/>
      <c r="I99" s="14"/>
      <c r="J99" s="14"/>
      <c r="K99" s="14"/>
      <c r="L99" s="14"/>
      <c r="M99" s="14"/>
      <c r="N99" s="14"/>
      <c r="O99" s="230"/>
    </row>
    <row r="100" spans="1:15" ht="14.25">
      <c r="A100" s="210"/>
      <c r="B100" s="181" t="s">
        <v>395</v>
      </c>
      <c r="C100" s="14"/>
      <c r="D100" s="14"/>
      <c r="E100" s="14"/>
      <c r="F100" s="210"/>
      <c r="G100" s="14"/>
      <c r="H100" s="14"/>
      <c r="I100" s="14"/>
      <c r="J100" s="14"/>
      <c r="K100" s="14"/>
      <c r="L100" s="14"/>
      <c r="M100" s="14"/>
      <c r="N100" s="14"/>
      <c r="O100" s="230"/>
    </row>
    <row r="101" spans="1:15" ht="14.25">
      <c r="A101" s="542" t="s">
        <v>396</v>
      </c>
      <c r="B101" s="542"/>
      <c r="C101" s="542"/>
      <c r="D101" s="14"/>
      <c r="E101" s="14" t="s">
        <v>397</v>
      </c>
      <c r="F101" s="210"/>
      <c r="G101" s="14" t="s">
        <v>398</v>
      </c>
      <c r="H101" s="14"/>
      <c r="I101" s="14"/>
      <c r="J101" s="14"/>
      <c r="K101" s="14"/>
      <c r="L101" s="14"/>
      <c r="M101" s="14"/>
      <c r="N101" s="14"/>
      <c r="O101" s="230"/>
    </row>
    <row r="102" spans="1:15" ht="14.25">
      <c r="A102" s="210"/>
      <c r="B102" s="210"/>
      <c r="C102" s="14"/>
      <c r="D102" s="14"/>
      <c r="E102" s="14"/>
      <c r="F102" s="210"/>
      <c r="G102" s="14"/>
      <c r="H102" s="14"/>
      <c r="I102" s="14"/>
      <c r="J102" s="14"/>
      <c r="K102" s="14"/>
      <c r="L102" s="14"/>
      <c r="M102" s="14"/>
      <c r="N102" s="14"/>
      <c r="O102" s="230"/>
    </row>
    <row r="103" spans="1:15" ht="14.25">
      <c r="A103" s="534" t="s">
        <v>399</v>
      </c>
      <c r="B103" s="534"/>
      <c r="C103" s="534"/>
      <c r="D103" s="534"/>
      <c r="E103" s="14" t="s">
        <v>397</v>
      </c>
      <c r="F103" s="210"/>
      <c r="G103" s="14" t="s">
        <v>256</v>
      </c>
      <c r="H103" s="14"/>
      <c r="I103" s="14"/>
      <c r="J103" s="14"/>
      <c r="K103" s="14"/>
      <c r="L103" s="14"/>
      <c r="M103" s="14"/>
      <c r="N103" s="14"/>
      <c r="O103" s="230"/>
    </row>
    <row r="104" spans="1:15" ht="14.25">
      <c r="A104" s="210"/>
      <c r="B104" s="210"/>
      <c r="C104" s="14"/>
      <c r="D104" s="14"/>
      <c r="E104" s="14"/>
      <c r="F104" s="210"/>
      <c r="G104" s="14"/>
      <c r="H104" s="14"/>
      <c r="I104" s="14"/>
      <c r="J104" s="14"/>
      <c r="K104" s="14"/>
      <c r="L104" s="14"/>
      <c r="M104" s="14"/>
      <c r="N104" s="14"/>
      <c r="O104" s="230"/>
    </row>
    <row r="105" spans="1:15" ht="14.25">
      <c r="A105" s="534" t="s">
        <v>400</v>
      </c>
      <c r="B105" s="534"/>
      <c r="C105" s="534"/>
      <c r="D105" s="14"/>
      <c r="E105" s="14" t="s">
        <v>397</v>
      </c>
      <c r="F105" s="210"/>
      <c r="G105" s="14" t="s">
        <v>401</v>
      </c>
      <c r="H105" s="14"/>
      <c r="I105" s="14"/>
      <c r="J105" s="14"/>
      <c r="K105" s="14"/>
      <c r="L105" s="14"/>
      <c r="M105" s="14"/>
      <c r="N105" s="14"/>
      <c r="O105" s="230"/>
    </row>
    <row r="106" spans="1:15" ht="14.25">
      <c r="A106" s="210"/>
      <c r="B106" s="210"/>
      <c r="C106" s="14"/>
      <c r="D106" s="14"/>
      <c r="E106" s="14"/>
      <c r="F106" s="210"/>
      <c r="G106" s="14"/>
      <c r="H106" s="14"/>
      <c r="I106" s="14"/>
      <c r="J106" s="14"/>
      <c r="K106" s="14"/>
      <c r="L106" s="14"/>
      <c r="M106" s="14"/>
      <c r="N106" s="14"/>
      <c r="O106" s="230"/>
    </row>
    <row r="107" spans="1:15" ht="14.25">
      <c r="A107" s="534" t="s">
        <v>13</v>
      </c>
      <c r="B107" s="534"/>
      <c r="C107" s="534"/>
      <c r="D107" s="14"/>
      <c r="E107" s="14" t="s">
        <v>397</v>
      </c>
      <c r="F107" s="210"/>
      <c r="G107" s="14" t="s">
        <v>1074</v>
      </c>
      <c r="H107" s="14"/>
      <c r="I107" s="14"/>
      <c r="J107" s="14"/>
      <c r="K107" s="14"/>
      <c r="L107" s="14"/>
      <c r="M107" s="14"/>
      <c r="N107" s="14"/>
      <c r="O107" s="230"/>
    </row>
    <row r="108" spans="1:15" ht="14.25">
      <c r="A108" s="210"/>
      <c r="B108" s="210"/>
      <c r="C108" s="14"/>
      <c r="D108" s="14"/>
      <c r="E108" s="14"/>
      <c r="F108" s="210"/>
      <c r="G108" s="14"/>
      <c r="H108" s="14"/>
      <c r="I108" s="14"/>
      <c r="J108" s="14"/>
      <c r="K108" s="14"/>
      <c r="L108" s="14"/>
      <c r="M108" s="14"/>
      <c r="N108" s="14"/>
      <c r="O108" s="230"/>
    </row>
    <row r="109" spans="1:15" ht="14.25">
      <c r="A109" s="534" t="s">
        <v>402</v>
      </c>
      <c r="B109" s="534"/>
      <c r="C109" s="534"/>
      <c r="D109" s="14"/>
      <c r="E109" s="540" t="s">
        <v>190</v>
      </c>
      <c r="F109" s="540"/>
      <c r="G109" s="14" t="s">
        <v>1570</v>
      </c>
      <c r="H109" s="14"/>
      <c r="I109" s="14"/>
      <c r="J109" s="14"/>
      <c r="K109" s="14"/>
      <c r="L109" s="14"/>
      <c r="M109" s="14"/>
      <c r="N109" s="14"/>
      <c r="O109" s="230"/>
    </row>
    <row r="110" spans="1:9" ht="14.25">
      <c r="A110" s="534" t="s">
        <v>402</v>
      </c>
      <c r="B110" s="534"/>
      <c r="C110" s="534"/>
      <c r="D110" s="14"/>
      <c r="E110" s="540" t="s">
        <v>190</v>
      </c>
      <c r="F110" s="540"/>
      <c r="G110" s="534" t="s">
        <v>1571</v>
      </c>
      <c r="H110" s="534"/>
      <c r="I110" s="534"/>
    </row>
  </sheetData>
  <sheetProtection/>
  <mergeCells count="35">
    <mergeCell ref="J1:M1"/>
    <mergeCell ref="A3:D3"/>
    <mergeCell ref="A4:D4"/>
    <mergeCell ref="J4:N4"/>
    <mergeCell ref="J2:N2"/>
    <mergeCell ref="J3:N3"/>
    <mergeCell ref="A110:C110"/>
    <mergeCell ref="G110:I110"/>
    <mergeCell ref="E109:F109"/>
    <mergeCell ref="E110:F110"/>
    <mergeCell ref="A103:D103"/>
    <mergeCell ref="A105:C105"/>
    <mergeCell ref="D96:F96"/>
    <mergeCell ref="I23:I24"/>
    <mergeCell ref="A101:C101"/>
    <mergeCell ref="J5:M5"/>
    <mergeCell ref="A6:D6"/>
    <mergeCell ref="G11:M11"/>
    <mergeCell ref="A1:C1"/>
    <mergeCell ref="N23:N24"/>
    <mergeCell ref="A107:C107"/>
    <mergeCell ref="A109:C109"/>
    <mergeCell ref="A8:O8"/>
    <mergeCell ref="A9:O9"/>
    <mergeCell ref="A10:O10"/>
    <mergeCell ref="A98:D98"/>
    <mergeCell ref="D94:J94"/>
    <mergeCell ref="D95:J95"/>
    <mergeCell ref="O23:O24"/>
    <mergeCell ref="G23:G24"/>
    <mergeCell ref="H23:H24"/>
    <mergeCell ref="J23:J24"/>
    <mergeCell ref="K23:K24"/>
    <mergeCell ref="L23:L24"/>
    <mergeCell ref="M23:M24"/>
  </mergeCells>
  <printOptions/>
  <pageMargins left="0.1725" right="0.25" top="0.049833333333333334" bottom="0.06516666666666666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Germanovich</dc:creator>
  <cp:keywords/>
  <dc:description/>
  <cp:lastModifiedBy>Admin</cp:lastModifiedBy>
  <cp:lastPrinted>2023-12-11T10:10:03Z</cp:lastPrinted>
  <dcterms:created xsi:type="dcterms:W3CDTF">2017-03-13T09:49:15Z</dcterms:created>
  <dcterms:modified xsi:type="dcterms:W3CDTF">2024-01-15T06:38:06Z</dcterms:modified>
  <cp:category/>
  <cp:version/>
  <cp:contentType/>
  <cp:contentStatus/>
</cp:coreProperties>
</file>